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7430" windowHeight="11190" activeTab="1"/>
  </bookViews>
  <sheets>
    <sheet name="Лист2" sheetId="2" r:id="rId1"/>
    <sheet name="Лист3" sheetId="3" r:id="rId2"/>
  </sheets>
  <definedNames>
    <definedName name="_xlnm.Print_Titles" localSheetId="1">Лист3!$17:$18</definedName>
    <definedName name="_xlnm.Print_Area" localSheetId="0">Лист2!$A$1:$M$118</definedName>
    <definedName name="_xlnm.Print_Area" localSheetId="1">Лист3!$A$1:$L$143</definedName>
  </definedNames>
  <calcPr calcId="144525"/>
</workbook>
</file>

<file path=xl/calcChain.xml><?xml version="1.0" encoding="utf-8"?>
<calcChain xmlns="http://schemas.openxmlformats.org/spreadsheetml/2006/main">
  <c r="L20" i="3" l="1"/>
  <c r="K20" i="3"/>
  <c r="J20" i="3"/>
  <c r="I20" i="3"/>
  <c r="H20" i="3"/>
  <c r="I75" i="2"/>
  <c r="J76" i="2"/>
  <c r="J75" i="2" s="1"/>
  <c r="J77" i="2"/>
  <c r="M77" i="2" s="1"/>
  <c r="M75" i="2" s="1"/>
  <c r="J78" i="2"/>
  <c r="K76" i="2"/>
  <c r="K77" i="2"/>
  <c r="K75" i="2" s="1"/>
  <c r="K78" i="2"/>
  <c r="L76" i="2"/>
  <c r="L75" i="2" s="1"/>
  <c r="L77" i="2"/>
  <c r="L78" i="2"/>
  <c r="H75" i="2"/>
  <c r="M88" i="2"/>
  <c r="K88" i="2"/>
  <c r="M99" i="2"/>
  <c r="L99" i="2"/>
  <c r="K99" i="2"/>
  <c r="H44" i="2"/>
  <c r="J86" i="2"/>
  <c r="L86" i="2"/>
  <c r="K86" i="2"/>
  <c r="M86" i="2" s="1"/>
  <c r="H52" i="2"/>
  <c r="J70" i="2"/>
  <c r="J68" i="2"/>
  <c r="J67" i="2"/>
  <c r="M67" i="2" s="1"/>
  <c r="J71" i="2"/>
  <c r="J72" i="2"/>
  <c r="J73" i="2"/>
  <c r="J74" i="2"/>
  <c r="J79" i="2"/>
  <c r="J57" i="2"/>
  <c r="J56" i="2" s="1"/>
  <c r="J48" i="2" s="1"/>
  <c r="J58" i="2"/>
  <c r="J59" i="2"/>
  <c r="J50" i="2"/>
  <c r="J51" i="2"/>
  <c r="J53" i="2"/>
  <c r="J54" i="2"/>
  <c r="J55" i="2"/>
  <c r="J42" i="2"/>
  <c r="J44" i="2"/>
  <c r="J43" i="2"/>
  <c r="J41" i="2" s="1"/>
  <c r="J46" i="2"/>
  <c r="J97" i="2"/>
  <c r="J98" i="2"/>
  <c r="J96" i="2" s="1"/>
  <c r="J85" i="2" s="1"/>
  <c r="J99" i="2"/>
  <c r="J89" i="2"/>
  <c r="J90" i="2"/>
  <c r="M90" i="2"/>
  <c r="J91" i="2"/>
  <c r="J92" i="2"/>
  <c r="J93" i="2"/>
  <c r="J94" i="2"/>
  <c r="J95" i="2"/>
  <c r="J61" i="2"/>
  <c r="J63" i="2"/>
  <c r="M63" i="2" s="1"/>
  <c r="J64" i="2"/>
  <c r="J65" i="2"/>
  <c r="M65" i="2" s="1"/>
  <c r="K70" i="2"/>
  <c r="K68" i="2" s="1"/>
  <c r="K66" i="2" s="1"/>
  <c r="K67" i="2"/>
  <c r="K71" i="2"/>
  <c r="M71" i="2" s="1"/>
  <c r="K72" i="2"/>
  <c r="M72" i="2" s="1"/>
  <c r="K73" i="2"/>
  <c r="K74" i="2"/>
  <c r="M74" i="2" s="1"/>
  <c r="K79" i="2"/>
  <c r="M79" i="2" s="1"/>
  <c r="K57" i="2"/>
  <c r="K56" i="2" s="1"/>
  <c r="K48" i="2" s="1"/>
  <c r="K58" i="2"/>
  <c r="M58" i="2" s="1"/>
  <c r="K59" i="2"/>
  <c r="K50" i="2"/>
  <c r="M50" i="2" s="1"/>
  <c r="K51" i="2"/>
  <c r="M51" i="2" s="1"/>
  <c r="K53" i="2"/>
  <c r="M53" i="2"/>
  <c r="K54" i="2"/>
  <c r="K55" i="2"/>
  <c r="K42" i="2"/>
  <c r="K44" i="2"/>
  <c r="K43" i="2" s="1"/>
  <c r="K46" i="2"/>
  <c r="K97" i="2"/>
  <c r="K96" i="2" s="1"/>
  <c r="K98" i="2"/>
  <c r="K89" i="2"/>
  <c r="K87" i="2" s="1"/>
  <c r="K90" i="2"/>
  <c r="K91" i="2"/>
  <c r="M91" i="2" s="1"/>
  <c r="K92" i="2"/>
  <c r="K93" i="2"/>
  <c r="M93" i="2"/>
  <c r="K94" i="2"/>
  <c r="K95" i="2"/>
  <c r="K61" i="2"/>
  <c r="M61" i="2"/>
  <c r="K63" i="2"/>
  <c r="K64" i="2"/>
  <c r="K65" i="2"/>
  <c r="K62" i="2" s="1"/>
  <c r="K60" i="2" s="1"/>
  <c r="L70" i="2"/>
  <c r="L68" i="2" s="1"/>
  <c r="L67" i="2"/>
  <c r="L71" i="2"/>
  <c r="L72" i="2"/>
  <c r="L73" i="2"/>
  <c r="M73" i="2"/>
  <c r="L74" i="2"/>
  <c r="L79" i="2"/>
  <c r="L57" i="2"/>
  <c r="M57" i="2"/>
  <c r="M56" i="2" s="1"/>
  <c r="L58" i="2"/>
  <c r="L59" i="2"/>
  <c r="M59" i="2"/>
  <c r="L50" i="2"/>
  <c r="L48" i="2" s="1"/>
  <c r="L51" i="2"/>
  <c r="L53" i="2"/>
  <c r="L54" i="2"/>
  <c r="M54" i="2" s="1"/>
  <c r="L55" i="2"/>
  <c r="L42" i="2"/>
  <c r="M42" i="2" s="1"/>
  <c r="L44" i="2"/>
  <c r="L43" i="2" s="1"/>
  <c r="L46" i="2"/>
  <c r="M46" i="2" s="1"/>
  <c r="L97" i="2"/>
  <c r="L96" i="2" s="1"/>
  <c r="L98" i="2"/>
  <c r="L89" i="2"/>
  <c r="M89" i="2"/>
  <c r="L90" i="2"/>
  <c r="L91" i="2"/>
  <c r="L92" i="2"/>
  <c r="M92" i="2" s="1"/>
  <c r="L93" i="2"/>
  <c r="L94" i="2"/>
  <c r="M94" i="2"/>
  <c r="L95" i="2"/>
  <c r="M95" i="2" s="1"/>
  <c r="L61" i="2"/>
  <c r="L63" i="2"/>
  <c r="L64" i="2"/>
  <c r="L65" i="2"/>
  <c r="L62" i="2"/>
  <c r="L60" i="2" s="1"/>
  <c r="H68" i="2"/>
  <c r="H66" i="2"/>
  <c r="I68" i="2"/>
  <c r="I66" i="2" s="1"/>
  <c r="I96" i="2"/>
  <c r="H96" i="2"/>
  <c r="I87" i="2"/>
  <c r="I85" i="2" s="1"/>
  <c r="I43" i="2"/>
  <c r="I56" i="2"/>
  <c r="I48" i="2"/>
  <c r="I41" i="2" s="1"/>
  <c r="I100" i="2" s="1"/>
  <c r="I102" i="2" s="1"/>
  <c r="I62" i="2"/>
  <c r="I60" i="2" s="1"/>
  <c r="H87" i="2"/>
  <c r="H85" i="2"/>
  <c r="H62" i="2"/>
  <c r="H60" i="2" s="1"/>
  <c r="H56" i="2"/>
  <c r="H48" i="2"/>
  <c r="H41" i="2" s="1"/>
  <c r="H43" i="2"/>
  <c r="M76" i="2"/>
  <c r="L56" i="2"/>
  <c r="M70" i="2"/>
  <c r="M68" i="2" s="1"/>
  <c r="M55" i="2"/>
  <c r="M64" i="2"/>
  <c r="J87" i="2"/>
  <c r="L87" i="2"/>
  <c r="M78" i="2"/>
  <c r="M48" i="2" l="1"/>
  <c r="K41" i="2"/>
  <c r="M62" i="2"/>
  <c r="M60" i="2"/>
  <c r="L85" i="2"/>
  <c r="H100" i="2"/>
  <c r="H102" i="2" s="1"/>
  <c r="L66" i="2"/>
  <c r="M66" i="2"/>
  <c r="M87" i="2"/>
  <c r="J66" i="2"/>
  <c r="M44" i="2"/>
  <c r="M43" i="2" s="1"/>
  <c r="M41" i="2" s="1"/>
  <c r="L41" i="2"/>
  <c r="M98" i="2"/>
  <c r="J62" i="2"/>
  <c r="J60" i="2" s="1"/>
  <c r="J100" i="2" s="1"/>
  <c r="K85" i="2"/>
  <c r="M97" i="2"/>
  <c r="M85" i="2" l="1"/>
  <c r="M100" i="2" s="1"/>
  <c r="M96" i="2"/>
  <c r="L100" i="2"/>
  <c r="K100" i="2"/>
</calcChain>
</file>

<file path=xl/sharedStrings.xml><?xml version="1.0" encoding="utf-8"?>
<sst xmlns="http://schemas.openxmlformats.org/spreadsheetml/2006/main" count="424" uniqueCount="325">
  <si>
    <t>СМЕТА</t>
  </si>
  <si>
    <t>в том числе:</t>
  </si>
  <si>
    <t>1 квартал</t>
  </si>
  <si>
    <t>2 квартал</t>
  </si>
  <si>
    <t>3 квартал</t>
  </si>
  <si>
    <t>Электроизмерительные работы</t>
  </si>
  <si>
    <t>Работы по аварийному обслуживанию</t>
  </si>
  <si>
    <t>Обслуживание систем расширительных баков</t>
  </si>
  <si>
    <t>Техническое обслуживание электроплит</t>
  </si>
  <si>
    <t>Техническое обслуживание систем пожарных водопроводов</t>
  </si>
  <si>
    <t>по содержанию мусоропроводов</t>
  </si>
  <si>
    <t>Вывоз и обезвреживание отходов</t>
  </si>
  <si>
    <t>Текущий ремонт подъездов, лестничных клеток</t>
  </si>
  <si>
    <t>Ремонт кровли</t>
  </si>
  <si>
    <t>Ремонт фасадов, цоколей</t>
  </si>
  <si>
    <t>Ремонт желобов, свесов и водосточных труб</t>
  </si>
  <si>
    <t>Герметизация межпанельных швов</t>
  </si>
  <si>
    <t>Комиссионные расходы банка</t>
  </si>
  <si>
    <t>Вода на общедомовые нужды</t>
  </si>
  <si>
    <t>ВСЕГО РАСХОДОВ ПО МКД</t>
  </si>
  <si>
    <t>5.1.</t>
  </si>
  <si>
    <t>5.1.1.</t>
  </si>
  <si>
    <t>5.1.2.</t>
  </si>
  <si>
    <t>5.1.3.</t>
  </si>
  <si>
    <t>5.1.4.</t>
  </si>
  <si>
    <t>5.1.5.</t>
  </si>
  <si>
    <t>5.2.</t>
  </si>
  <si>
    <t>5.2.1.</t>
  </si>
  <si>
    <t>5.2.2.</t>
  </si>
  <si>
    <t>5.3.</t>
  </si>
  <si>
    <t>5.3.1.</t>
  </si>
  <si>
    <t>5.3.2.</t>
  </si>
  <si>
    <t>5.3.3.</t>
  </si>
  <si>
    <t>5.3.4.</t>
  </si>
  <si>
    <t>5.3.5.</t>
  </si>
  <si>
    <t>5.3.6.</t>
  </si>
  <si>
    <t>5.3.7.</t>
  </si>
  <si>
    <t>5.3.8.</t>
  </si>
  <si>
    <t>5.6.</t>
  </si>
  <si>
    <t>5.6.1.</t>
  </si>
  <si>
    <t>5.6.2.</t>
  </si>
  <si>
    <t>5.6.3.</t>
  </si>
  <si>
    <t>5.6.4.</t>
  </si>
  <si>
    <t>5.6.5.</t>
  </si>
  <si>
    <t>5.6.6.</t>
  </si>
  <si>
    <t>УТВЕРЖДАЮ:</t>
  </si>
  <si>
    <t>Общ.жил.площадь</t>
  </si>
  <si>
    <t>Общ.нежил.площадь</t>
  </si>
  <si>
    <t>~domte.so</t>
  </si>
  <si>
    <t>~(domte.sn_a+domte.sn_p+domte.sn_h+domte.sn_t+domte.sn_o)</t>
  </si>
  <si>
    <t xml:space="preserve">                         планово-нормативного расхода</t>
  </si>
  <si>
    <t xml:space="preserve">Директор ГУП ДЕЗ района </t>
  </si>
  <si>
    <t>Ставка ПНР</t>
  </si>
  <si>
    <t>Техническое обслуживание, текущий ремонт и содержание лифтового оборудования в МКД</t>
  </si>
  <si>
    <t>№</t>
  </si>
  <si>
    <t>4 квартал</t>
  </si>
  <si>
    <t xml:space="preserve">Выполнение работ по технической эксплуатации и текущему ремонту внутридомового оборудования и инженерных коммуникаций, относящихся к общему имуществу МКД </t>
  </si>
  <si>
    <t>По обеспечению мер пожарной безопасности, в т.ч.:</t>
  </si>
  <si>
    <t>Техническое обслуживание, текущий ремонт систем ДУ и ППА</t>
  </si>
  <si>
    <t>Работы по техническому обслуживанию внутридомового газового оборудования</t>
  </si>
  <si>
    <t>Прочие расходы</t>
  </si>
  <si>
    <t>Техническое обслуживание и текущий ремонт вентканалов и дымоходов в МКД</t>
  </si>
  <si>
    <t>Техническое обслуживание электротехнических устройств насосных станций</t>
  </si>
  <si>
    <t>Содержание рабочих текущего ремонта по обслуживанию инженерных коммуникаций</t>
  </si>
  <si>
    <t>Иные работы по техническому обслуживанию и текущему ремонту внутридомовых коммуникаций</t>
  </si>
  <si>
    <t>Работы по сбору и вывозу бытовых отходов, из них:</t>
  </si>
  <si>
    <t>Вывоз ТБО</t>
  </si>
  <si>
    <t>Обезвреживание ТБО</t>
  </si>
  <si>
    <t>Вывоз и обезвреживание КГМ</t>
  </si>
  <si>
    <t>Работы по текущему ремонту и уборке мест общего пользования</t>
  </si>
  <si>
    <t>Уборка мест общего пользования</t>
  </si>
  <si>
    <t>Содержание рабочих текущего ремонта по обслуживанию мест общего пользования и констурктивных элементов</t>
  </si>
  <si>
    <t>Прочие непредвиденные работы</t>
  </si>
  <si>
    <t>Иные расходы</t>
  </si>
  <si>
    <t>Энергоснабжение мест общего пользования</t>
  </si>
  <si>
    <t>Профилактическая санитарная обработка мест общего пользования</t>
  </si>
  <si>
    <t>Дератизация</t>
  </si>
  <si>
    <t>Дезинфекция</t>
  </si>
  <si>
    <t>ОЗДС</t>
  </si>
  <si>
    <t>Инвентаризация</t>
  </si>
  <si>
    <t>5.6.7.</t>
  </si>
  <si>
    <t>Услуги управления</t>
  </si>
  <si>
    <t>РАСХОДЫ НА 1 кв.м.</t>
  </si>
  <si>
    <t>Общая площадь</t>
  </si>
  <si>
    <t>~(domte.so+domte.sn_a+domte.sn_p+domte.sn_h+domte.sn_t+domte.sn_o)</t>
  </si>
  <si>
    <t>~domte.sg</t>
  </si>
  <si>
    <t xml:space="preserve">Жилая площадь </t>
  </si>
  <si>
    <t>Расчёт произведён на основании нормативно-законодательных документов:</t>
  </si>
  <si>
    <t>6. Распоряжения ДЭПР г.Москвы:</t>
  </si>
  <si>
    <t xml:space="preserve">      № 24-Р от 21.08.2008г. «Об утверждении предельных затрат на транспортировку твердых бытовых отходов из домовладений по маркам мусоровозов»</t>
  </si>
  <si>
    <t xml:space="preserve">      № 51-Р от 11.12.2008г. «Об утверждении тарифа на захоронение твердых бытовых отходов на полигонах ГУП «Экотехпром»</t>
  </si>
  <si>
    <t xml:space="preserve">      № 25-Р от 21.08.2008г «Об утверждении предельных расценок на работы по техническому обслуживанию и текущему ремонту систем противопожарной защиты в жилых домах повышенной этажности»</t>
  </si>
  <si>
    <t xml:space="preserve">      № 29-Р от 30.09.2008г. «О предельной комплексной и предельных единичных расценках на работы по обеспечению электро- и пожаробезопасных условий эксплуатации бытовых напольных электроплит»</t>
  </si>
  <si>
    <t xml:space="preserve">      № 53-Р от 16.12.2008г. «Об утверждении предельного тарифа на техническое облуживание внутридомового газового оборудования(газопровода), находящегося в составе общего имущества многоквартирного дома»</t>
  </si>
  <si>
    <t xml:space="preserve">      № 35-Р от 21.10.2008г. «Об утверждении предельных цен на техническое обслуживание лифтового оборудования, установленного в жилых домах»</t>
  </si>
  <si>
    <t xml:space="preserve">      № 36-Р от 23.10.2008г. «Об утверждении цены на работы по аварийно-техническому обслуживанию систем инженерного оборудования жилищного фонда»</t>
  </si>
  <si>
    <t>2. Распоряжение Правительства Москвы  от 04.10.2007г. № 2199-РП</t>
  </si>
  <si>
    <t>3. Распоряжение Правительства Москвы  от 31.12.2008г. № 3183-РП</t>
  </si>
  <si>
    <t>4. Распоряжение Правительства Москвы  от 25.12.2008г. № 3072-РП «О размерах заработной платы работников жилищного хозяйства города Москвы»</t>
  </si>
  <si>
    <t>5. Постановление Правительства Москвы от 15.01.2008г. № 9-ПП «Об утверждении норм накопления твердых бытовых отходов и крупногабаритного мусора»</t>
  </si>
  <si>
    <t>9. Постановление Правительства Москвы от 13.01.2009 г.№4-ПП.</t>
  </si>
  <si>
    <t>1. Распоряжение мэра Москвы от 05.06.1998г № 568-РМ</t>
  </si>
  <si>
    <t>~'АДРЕС  '+jrfetchadr(m.kdm,.F.,'ao д.')</t>
  </si>
  <si>
    <t>~m.s511_god</t>
  </si>
  <si>
    <t>~m.s5121_god</t>
  </si>
  <si>
    <t>~m.s5122_god</t>
  </si>
  <si>
    <t>~m.s513_god</t>
  </si>
  <si>
    <t>~m.s514_god</t>
  </si>
  <si>
    <t>~m.s521_god</t>
  </si>
  <si>
    <t>~m.stpn</t>
  </si>
  <si>
    <t>Содержание контейнерного парка</t>
  </si>
  <si>
    <t>Содержание кровельщиков</t>
  </si>
  <si>
    <t>Содержание других РТР</t>
  </si>
  <si>
    <t>Комиссионное обследование состояния МКД</t>
  </si>
  <si>
    <t>~m.s5151_god</t>
  </si>
  <si>
    <t>~m.s5152_god</t>
  </si>
  <si>
    <t>~m.s5153_god</t>
  </si>
  <si>
    <t>~m.s5154_god</t>
  </si>
  <si>
    <t>~m.s5155_god</t>
  </si>
  <si>
    <t>~m.s5156_god</t>
  </si>
  <si>
    <t>~m.s5157_god</t>
  </si>
  <si>
    <t>~m.s5221_god</t>
  </si>
  <si>
    <t>~m.s5222_god</t>
  </si>
  <si>
    <t>~m.s531_god</t>
  </si>
  <si>
    <t>~m.s5321_god</t>
  </si>
  <si>
    <t>~m.s5322_god</t>
  </si>
  <si>
    <t>~m.s5321_kv1</t>
  </si>
  <si>
    <t>~m.s5321_kv2</t>
  </si>
  <si>
    <t>~m.s5321_kv3</t>
  </si>
  <si>
    <t>~m.s5321_kv4</t>
  </si>
  <si>
    <t>~m.s533_god</t>
  </si>
  <si>
    <t>~m.s534_god</t>
  </si>
  <si>
    <t>~m.s535_god</t>
  </si>
  <si>
    <t>~m.s536_god</t>
  </si>
  <si>
    <t>~m.s561_god</t>
  </si>
  <si>
    <t>~m.s5621_god</t>
  </si>
  <si>
    <t>~m.s5622_god</t>
  </si>
  <si>
    <t>~m.s5623_god</t>
  </si>
  <si>
    <t>~m.s563_god</t>
  </si>
  <si>
    <t>~m.s564_god</t>
  </si>
  <si>
    <t>~m.s565_god</t>
  </si>
  <si>
    <t>~m.s566_god</t>
  </si>
  <si>
    <t>~m.s538_god</t>
  </si>
  <si>
    <t>Прочие расходы и отчисления</t>
  </si>
  <si>
    <t>ТО узлов учета</t>
  </si>
  <si>
    <t>~m.s51582_god</t>
  </si>
  <si>
    <t>Прочие</t>
  </si>
  <si>
    <t>Дезинсекция</t>
  </si>
  <si>
    <t>Содержание ИТР</t>
  </si>
  <si>
    <t>Содержание службы заказчика</t>
  </si>
  <si>
    <t>~m.s5672_god</t>
  </si>
  <si>
    <t>~m.s5671_god</t>
  </si>
  <si>
    <t>Дезинфекция мусоропровода</t>
  </si>
  <si>
    <t>~m.s5624_god</t>
  </si>
  <si>
    <t xml:space="preserve">Прочие </t>
  </si>
  <si>
    <t>План-норм. расход 2009 под утв. перечень работ</t>
  </si>
  <si>
    <t>Исполнитель</t>
  </si>
  <si>
    <t>Вавилова Е. М.</t>
  </si>
  <si>
    <t>Проверено: ГУ ИС района Гольяново</t>
  </si>
  <si>
    <t>___________________  Миронов П. А.</t>
  </si>
  <si>
    <t xml:space="preserve">План. расход 2009 </t>
  </si>
  <si>
    <t>Технические характеристики дома:</t>
  </si>
  <si>
    <t xml:space="preserve">8. Постановление РЭК г.Москвы от 05.12.2008г. № 93 «Об установлении тарифов на электрическую энергию, реализуемую ОАО «Мосэнергосбыт», ООО «Русэнергосбыт М» и иными энергосбытовыми организациями населению г.Москвы 2009г." </t>
  </si>
  <si>
    <t>~m.s5673_god</t>
  </si>
  <si>
    <t>Прочие  работы</t>
  </si>
  <si>
    <t>7. Постановление РЭК г.Москвы от 28.11.2008г. № 75 «Об установлении тарифов на товары и услуги МГУП «Мосводоканал» в сфере водоснабжения и водоотведения на 2009г.»</t>
  </si>
  <si>
    <t xml:space="preserve">10. Письмо № 65-01/6-97 от 28.07.2006г. Управления по организации обезвреживания и переработки отходов производства и потребления города Москвы  "О финансировании услуг по эксплуатации, ремонту </t>
  </si>
  <si>
    <t xml:space="preserve">     и замене контейнерного парка для сбора и вывоза ТБО от домовладений"</t>
  </si>
  <si>
    <t>ТО домовых знаков, уличных указателей, светильников, СПГ</t>
  </si>
  <si>
    <t>~m.s523_god</t>
  </si>
  <si>
    <t>~m.s5323_god</t>
  </si>
  <si>
    <t>~m.s539_god</t>
  </si>
  <si>
    <t>~m.s537_god</t>
  </si>
  <si>
    <t>Наименование показателей</t>
  </si>
  <si>
    <t>№ п/п</t>
  </si>
  <si>
    <t>5.</t>
  </si>
  <si>
    <t>Работы по содержанию и текущему ремонту общего имущества МКД по смете расходов</t>
  </si>
  <si>
    <t>услуги управления УК</t>
  </si>
  <si>
    <t>- прочие расходы</t>
  </si>
  <si>
    <t>Работы по санитарному содержанию помещений общего пользования, входящих в состав общего имущества, всего:</t>
  </si>
  <si>
    <t>- оплата труда с начислениями уборщиков мусоропроводов</t>
  </si>
  <si>
    <t>Работы по сбору и вывозу ТБО, всего:</t>
  </si>
  <si>
    <t>вывоз ТБО</t>
  </si>
  <si>
    <t>5.4.</t>
  </si>
  <si>
    <t>Работы по сбору и вывозу КГМ</t>
  </si>
  <si>
    <t>5.5.</t>
  </si>
  <si>
    <t xml:space="preserve">Работы по содержанию и ППР помещений общего пользования, входящих в состав общего имущества, всего: </t>
  </si>
  <si>
    <t>5.5.1.</t>
  </si>
  <si>
    <t>5.5.2.</t>
  </si>
  <si>
    <t>Работы по содержанию и ППР внутридомовых инженерных коммуникаций и оборудования, входящих в состав общего имущества, всего:</t>
  </si>
  <si>
    <t>работы по ремонту и содержанию внутридомовых инженерных коммуникаций и оборудования</t>
  </si>
  <si>
    <t>обслуживание расширительных баков</t>
  </si>
  <si>
    <t>обслуживание элеваторных узлов</t>
  </si>
  <si>
    <t>5.7.</t>
  </si>
  <si>
    <t>Работы по техническому обслуживанию, текущему ремонту и содержанию лифтового оборудования, входящих в состав общего имущества</t>
  </si>
  <si>
    <t>5.8.</t>
  </si>
  <si>
    <t>Работы по содержанию и ППР систем противопожарной безопасности, входящих в состав общего имущества, всего:</t>
  </si>
  <si>
    <t>5.8.1.</t>
  </si>
  <si>
    <t>обслуживание систем ДУ и ППА</t>
  </si>
  <si>
    <t>5.8.2.</t>
  </si>
  <si>
    <t>замеры сопротивления</t>
  </si>
  <si>
    <t>5.8.3.</t>
  </si>
  <si>
    <t>обслуживание электроплит</t>
  </si>
  <si>
    <t>5.8.4.</t>
  </si>
  <si>
    <t>5.9.</t>
  </si>
  <si>
    <t>Работы по содержанию и ППР систем вентиляции и газоходов, входящих в состав общего имущества, всего:</t>
  </si>
  <si>
    <t>5.9.1.</t>
  </si>
  <si>
    <t>обслуживание вентиляционных каналов</t>
  </si>
  <si>
    <t>5.9.2.</t>
  </si>
  <si>
    <t>обслуживание дымоходов</t>
  </si>
  <si>
    <t>5.9.3.</t>
  </si>
  <si>
    <t>5.10.</t>
  </si>
  <si>
    <t>Работы по содержанию и ППР систем газораспределения и газового оборудования, входящих в состав общего имущества, всего:</t>
  </si>
  <si>
    <t>5.11.</t>
  </si>
  <si>
    <t>Аварийные работы по восстановлению общего имущества МКД, всего:</t>
  </si>
  <si>
    <t>5.11.1.</t>
  </si>
  <si>
    <t>плановые работы</t>
  </si>
  <si>
    <t>5.11.2.</t>
  </si>
  <si>
    <t>внеплановые работы</t>
  </si>
  <si>
    <t>5.12.</t>
  </si>
  <si>
    <t>Расходы за электроэнергию, потребленную на дежурное освещение мест общего пользования и работу лифтов</t>
  </si>
  <si>
    <t>5.13.</t>
  </si>
  <si>
    <t xml:space="preserve">Расходы за воду, потребленную на общедомовые нужды </t>
  </si>
  <si>
    <t>5.14.</t>
  </si>
  <si>
    <t>Прочие работы по содержанию и ремонту общего имущества МКД, всего:</t>
  </si>
  <si>
    <t>5.14.1.</t>
  </si>
  <si>
    <t>дератизация</t>
  </si>
  <si>
    <t>5.14.2.</t>
  </si>
  <si>
    <t>дезинсекция</t>
  </si>
  <si>
    <t>5.14.3.</t>
  </si>
  <si>
    <t>дезинфекция</t>
  </si>
  <si>
    <t>5.14.4.</t>
  </si>
  <si>
    <t>страхование</t>
  </si>
  <si>
    <t>5.14.5.</t>
  </si>
  <si>
    <t>5.14.6.</t>
  </si>
  <si>
    <t>5.15.</t>
  </si>
  <si>
    <t>Работы по уборке и содержанию земельного участка и объектов благоустройства, озеленения, входящих в состав общего имущества</t>
  </si>
  <si>
    <t>инвентаризация</t>
  </si>
  <si>
    <t>обезвреживание ТБО</t>
  </si>
  <si>
    <t>- ремонт кровли</t>
  </si>
  <si>
    <t>- ремонт фасадов</t>
  </si>
  <si>
    <t>- прочие ремонтные работы</t>
  </si>
  <si>
    <t>- ремонт подъездов</t>
  </si>
  <si>
    <t>5.6.7.1.</t>
  </si>
  <si>
    <t>- ремонт систем теплоснабжения</t>
  </si>
  <si>
    <t>5.6.7.2.</t>
  </si>
  <si>
    <t>5.6.7.3.</t>
  </si>
  <si>
    <t>5.6.7.4.</t>
  </si>
  <si>
    <t>5.6.7.5.</t>
  </si>
  <si>
    <t>5.6.7.6.</t>
  </si>
  <si>
    <t>5.6.7.7.</t>
  </si>
  <si>
    <t>5.6.7.8.</t>
  </si>
  <si>
    <t>5.6.7.9.</t>
  </si>
  <si>
    <t>5.6.7.10.</t>
  </si>
  <si>
    <t>- ремонт систем канализации</t>
  </si>
  <si>
    <t>- ремонт систем электроснабжения</t>
  </si>
  <si>
    <t>- мосжилНИИпроект</t>
  </si>
  <si>
    <t>- подготовка к зиме</t>
  </si>
  <si>
    <t>- ремонт электрощитовых</t>
  </si>
  <si>
    <t>- ремонт ХВС</t>
  </si>
  <si>
    <t>-  ремонт ГВС</t>
  </si>
  <si>
    <t>- непредвиденные работы</t>
  </si>
  <si>
    <t>- ТО ИТП</t>
  </si>
  <si>
    <t>- противопожарные мероприятия</t>
  </si>
  <si>
    <t>5.8.4.1.</t>
  </si>
  <si>
    <t>- ремонт систем вентиляции</t>
  </si>
  <si>
    <t>5.12.1.</t>
  </si>
  <si>
    <t>5.12.2.</t>
  </si>
  <si>
    <t>Силовая</t>
  </si>
  <si>
    <t>Дежурное освещение л/кл</t>
  </si>
  <si>
    <t>ТО автом.узлов управл.</t>
  </si>
  <si>
    <t>5.14.7.</t>
  </si>
  <si>
    <t>ТО ОЗДС</t>
  </si>
  <si>
    <t>5.5.3.</t>
  </si>
  <si>
    <t>Энергосбережение МОП</t>
  </si>
  <si>
    <t>прочие работы по текущему ремонту помещений общего пользования, фасадов, кровли и других конструктивных элементов</t>
  </si>
  <si>
    <t>работы по содержанию и ремонту мест общего пользования</t>
  </si>
  <si>
    <t xml:space="preserve">прочие работы </t>
  </si>
  <si>
    <t>прочие работы</t>
  </si>
  <si>
    <t>прочие расходы</t>
  </si>
  <si>
    <t>- авар. инж. оборудования</t>
  </si>
  <si>
    <t>- авар. электр. оборудования</t>
  </si>
  <si>
    <t>Работы по управлению МКД, всего</t>
  </si>
  <si>
    <t>не участв.в расчете</t>
  </si>
  <si>
    <t>Смета ПНР  (год)</t>
  </si>
  <si>
    <t>- прочие</t>
  </si>
  <si>
    <t>Общая площадь,участв. в расчетах</t>
  </si>
  <si>
    <t>- прочие рем.работы (инж.сети)</t>
  </si>
  <si>
    <t>ТО внутреннего пожарного водопровода</t>
  </si>
  <si>
    <t>- разовая дезинфекция стволов мусоропровода</t>
  </si>
  <si>
    <t>- АСКУЭ</t>
  </si>
  <si>
    <t>ТО элеваторных узлов</t>
  </si>
  <si>
    <t>- ТО элеваторных узлов</t>
  </si>
  <si>
    <t>- ремонт ГВС</t>
  </si>
  <si>
    <t>ремонт систем вентиляции</t>
  </si>
  <si>
    <t>- силовая (лифты)</t>
  </si>
  <si>
    <t>- дежурное освещение л/к</t>
  </si>
  <si>
    <t>5.6.7.11.</t>
  </si>
  <si>
    <t>ПЛАН</t>
  </si>
  <si>
    <t>- содержание УК</t>
  </si>
  <si>
    <t>- прочие ремонтные работы (огнезащита и пр.)</t>
  </si>
  <si>
    <t>- ремонт подъездов (подрядные организации)</t>
  </si>
  <si>
    <t>энергосбережение МОП (замена окон, дверей)</t>
  </si>
  <si>
    <t>мероприятия по энергосбережению (замена счетчиков, ремонт АВР, ВРУ)</t>
  </si>
  <si>
    <t>- работы по энергосбережению (замена счетчиков, ремонт АВР, ВРУ)</t>
  </si>
  <si>
    <t>- непредвиденные работы (ремонт лифтов и пр.)</t>
  </si>
  <si>
    <t xml:space="preserve">- программное обеспечение </t>
  </si>
  <si>
    <t>- юридические услуги</t>
  </si>
  <si>
    <t>- эксплуатационные расходы, аренда и т.п.</t>
  </si>
  <si>
    <t>- банковские расходы</t>
  </si>
  <si>
    <t>- канц.товары, оргтехника</t>
  </si>
  <si>
    <t>- прочие расходы (расшифровать)</t>
  </si>
  <si>
    <t>-содержание мусоропровода</t>
  </si>
  <si>
    <t>-уборка лестничных клеток и иных помещений</t>
  </si>
  <si>
    <t>- транспортные расходы</t>
  </si>
  <si>
    <t>5.5.1.1.</t>
  </si>
  <si>
    <t>оплата труда с начислени(+кров)</t>
  </si>
  <si>
    <t xml:space="preserve">                         по проведению работ (оказанию услуг) по содержанию и ремонту общего имущества МКД на 2020 год</t>
  </si>
  <si>
    <t xml:space="preserve"> 5.15.1.</t>
  </si>
  <si>
    <t xml:space="preserve"> 5.15.2.</t>
  </si>
  <si>
    <t>Содержание земельного участка</t>
  </si>
  <si>
    <t>Благоустройство земельного участка</t>
  </si>
  <si>
    <t>АДРЕС  2-я Володинская ул. д.45</t>
  </si>
  <si>
    <t>Руководитель ГБУ "Жилищник района "</t>
  </si>
  <si>
    <t>Главный бухгалтер ГБУ "Жилищник района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</si>
</sst>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8"/>
      <color indexed="64"/>
      <name val="Arial"/>
      <family val="2"/>
      <charset val="204"/>
    </font>
    <font>
      <sz val="10"/>
      <name val="Arial Cyr"/>
      <charset val="204"/>
    </font>
    <font>
      <i/>
      <sz val="8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16" fontId="0" fillId="0" borderId="0" xfId="0" applyNumberFormat="1"/>
    <xf numFmtId="0" fontId="2" fillId="0" borderId="0" xfId="0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16" fontId="6" fillId="0" borderId="0" xfId="0" applyNumberFormat="1" applyFont="1"/>
    <xf numFmtId="0" fontId="7" fillId="0" borderId="0" xfId="0" applyFont="1" applyFill="1"/>
    <xf numFmtId="0" fontId="3" fillId="0" borderId="0" xfId="0" applyFont="1"/>
    <xf numFmtId="0" fontId="3" fillId="0" borderId="0" xfId="0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9" fillId="0" borderId="0" xfId="1" applyNumberFormat="1" applyFont="1" applyBorder="1"/>
    <xf numFmtId="0" fontId="9" fillId="0" borderId="2" xfId="1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0" fillId="0" borderId="0" xfId="0" applyFont="1" applyBorder="1"/>
    <xf numFmtId="0" fontId="10" fillId="0" borderId="0" xfId="0" applyFont="1"/>
    <xf numFmtId="49" fontId="10" fillId="0" borderId="3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/>
    <xf numFmtId="0" fontId="10" fillId="0" borderId="2" xfId="0" applyFont="1" applyBorder="1"/>
    <xf numFmtId="49" fontId="10" fillId="0" borderId="0" xfId="0" applyNumberFormat="1" applyFont="1" applyBorder="1" applyAlignment="1">
      <alignment horizontal="left" vertical="center" wrapText="1"/>
    </xf>
    <xf numFmtId="164" fontId="10" fillId="0" borderId="1" xfId="2" applyFont="1" applyFill="1" applyBorder="1" applyAlignment="1">
      <alignment horizontal="left" vertical="center" wrapText="1"/>
    </xf>
    <xf numFmtId="164" fontId="10" fillId="0" borderId="1" xfId="2" applyFont="1" applyFill="1" applyBorder="1" applyAlignment="1">
      <alignment horizontal="left" vertical="center"/>
    </xf>
    <xf numFmtId="164" fontId="10" fillId="0" borderId="3" xfId="2" applyFont="1" applyFill="1" applyBorder="1" applyAlignment="1">
      <alignment horizontal="left" vertical="center"/>
    </xf>
    <xf numFmtId="164" fontId="10" fillId="0" borderId="3" xfId="2" applyFont="1" applyFill="1" applyBorder="1" applyAlignment="1">
      <alignment horizontal="left" vertical="center" wrapText="1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10" fillId="0" borderId="2" xfId="2" applyFont="1" applyFill="1" applyBorder="1" applyAlignment="1">
      <alignment horizontal="left" vertical="center"/>
    </xf>
    <xf numFmtId="164" fontId="10" fillId="0" borderId="2" xfId="2" applyFont="1" applyFill="1" applyBorder="1" applyAlignment="1">
      <alignment horizontal="left" vertical="center" wrapText="1"/>
    </xf>
    <xf numFmtId="164" fontId="2" fillId="0" borderId="1" xfId="2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164" fontId="2" fillId="0" borderId="3" xfId="2" applyFont="1" applyFill="1" applyBorder="1" applyAlignment="1">
      <alignment horizontal="left" vertical="center"/>
    </xf>
    <xf numFmtId="164" fontId="2" fillId="0" borderId="0" xfId="2" applyFont="1" applyFill="1" applyBorder="1" applyAlignment="1">
      <alignment horizontal="left" vertical="center"/>
    </xf>
    <xf numFmtId="164" fontId="10" fillId="0" borderId="5" xfId="2" applyFont="1" applyFill="1" applyBorder="1" applyAlignment="1">
      <alignment horizontal="left" vertical="center"/>
    </xf>
    <xf numFmtId="164" fontId="2" fillId="0" borderId="4" xfId="2" applyFont="1" applyFill="1" applyBorder="1" applyAlignment="1">
      <alignment horizontal="left" vertical="center"/>
    </xf>
    <xf numFmtId="0" fontId="10" fillId="0" borderId="6" xfId="0" applyFont="1" applyBorder="1"/>
    <xf numFmtId="0" fontId="10" fillId="0" borderId="7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5" xfId="2" applyFont="1" applyFill="1" applyBorder="1" applyAlignment="1">
      <alignment horizontal="left" vertical="center" wrapText="1"/>
    </xf>
    <xf numFmtId="164" fontId="0" fillId="0" borderId="0" xfId="2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2" xfId="1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NumberFormat="1" applyFont="1" applyBorder="1" applyAlignment="1">
      <alignment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9" fillId="0" borderId="0" xfId="1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49" fontId="10" fillId="0" borderId="8" xfId="0" applyNumberFormat="1" applyFont="1" applyBorder="1" applyAlignment="1">
      <alignment horizontal="right" vertical="center" wrapText="1"/>
    </xf>
    <xf numFmtId="49" fontId="10" fillId="0" borderId="4" xfId="0" applyNumberFormat="1" applyFont="1" applyBorder="1" applyAlignment="1">
      <alignment horizontal="right" vertical="center" wrapText="1"/>
    </xf>
    <xf numFmtId="49" fontId="10" fillId="0" borderId="9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/>
    <xf numFmtId="0" fontId="0" fillId="0" borderId="4" xfId="0" applyBorder="1" applyAlignment="1"/>
    <xf numFmtId="0" fontId="0" fillId="0" borderId="9" xfId="0" applyBorder="1" applyAlignment="1"/>
    <xf numFmtId="0" fontId="7" fillId="0" borderId="2" xfId="0" applyFont="1" applyBorder="1" applyAlignment="1">
      <alignment horizontal="left"/>
    </xf>
    <xf numFmtId="0" fontId="10" fillId="0" borderId="4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49" fontId="10" fillId="0" borderId="8" xfId="0" applyNumberFormat="1" applyFont="1" applyBorder="1" applyAlignment="1"/>
    <xf numFmtId="49" fontId="10" fillId="0" borderId="4" xfId="0" applyNumberFormat="1" applyFont="1" applyBorder="1" applyAlignment="1"/>
    <xf numFmtId="49" fontId="10" fillId="0" borderId="9" xfId="0" applyNumberFormat="1" applyFont="1" applyBorder="1" applyAlignment="1"/>
    <xf numFmtId="0" fontId="2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A55" zoomScaleNormal="100" zoomScaleSheetLayoutView="85" workbookViewId="0">
      <selection activeCell="A36" sqref="A36:M36"/>
    </sheetView>
  </sheetViews>
  <sheetFormatPr defaultRowHeight="12.75" x14ac:dyDescent="0.2"/>
  <cols>
    <col min="1" max="1" width="5.7109375" customWidth="1"/>
    <col min="4" max="4" width="13.7109375" customWidth="1"/>
    <col min="5" max="5" width="13.42578125" customWidth="1"/>
    <col min="6" max="6" width="13.28515625" customWidth="1"/>
    <col min="7" max="7" width="0.140625" customWidth="1"/>
    <col min="8" max="8" width="14.85546875" customWidth="1"/>
    <col min="9" max="9" width="15.42578125" customWidth="1"/>
    <col min="10" max="10" width="13.5703125" customWidth="1"/>
    <col min="11" max="12" width="13.42578125" customWidth="1"/>
    <col min="13" max="13" width="13.7109375" customWidth="1"/>
  </cols>
  <sheetData>
    <row r="1" spans="1:13" x14ac:dyDescent="0.2">
      <c r="J1" t="s">
        <v>45</v>
      </c>
    </row>
    <row r="2" spans="1:13" x14ac:dyDescent="0.2">
      <c r="J2" t="s">
        <v>51</v>
      </c>
    </row>
    <row r="4" spans="1:13" x14ac:dyDescent="0.2">
      <c r="J4" t="s">
        <v>159</v>
      </c>
    </row>
    <row r="6" spans="1:13" x14ac:dyDescent="0.2">
      <c r="D6" s="1"/>
      <c r="E6" s="1"/>
      <c r="F6" s="1"/>
      <c r="G6" s="2" t="s">
        <v>0</v>
      </c>
      <c r="H6" s="1"/>
      <c r="I6" s="1"/>
    </row>
    <row r="7" spans="1:13" x14ac:dyDescent="0.2">
      <c r="D7" s="109" t="s">
        <v>50</v>
      </c>
      <c r="E7" s="109"/>
      <c r="F7" s="109"/>
      <c r="G7" s="109"/>
      <c r="H7" s="109"/>
      <c r="I7" s="109"/>
    </row>
    <row r="8" spans="1:13" x14ac:dyDescent="0.2">
      <c r="A8" s="110" t="s">
        <v>102</v>
      </c>
      <c r="B8" s="110"/>
      <c r="C8" s="110"/>
      <c r="D8" s="110"/>
      <c r="I8" s="1"/>
    </row>
    <row r="10" spans="1:13" x14ac:dyDescent="0.2">
      <c r="A10" s="111" t="s">
        <v>161</v>
      </c>
      <c r="B10" s="111"/>
      <c r="C10" s="111"/>
      <c r="D10" s="111"/>
      <c r="H10" s="3"/>
      <c r="I10" s="3"/>
      <c r="J10" s="5"/>
      <c r="K10" s="3"/>
      <c r="L10" s="3"/>
    </row>
    <row r="11" spans="1:13" x14ac:dyDescent="0.2">
      <c r="A11" s="6"/>
      <c r="B11" s="6"/>
      <c r="C11" s="6"/>
      <c r="D11" s="6"/>
      <c r="H11" s="3"/>
      <c r="I11" s="3"/>
      <c r="J11" s="3"/>
      <c r="K11" s="3"/>
      <c r="L11" s="3"/>
    </row>
    <row r="12" spans="1:13" x14ac:dyDescent="0.2">
      <c r="A12" s="99"/>
      <c r="B12" s="112"/>
      <c r="C12" s="112"/>
      <c r="D12" s="16"/>
      <c r="E12" s="11"/>
      <c r="F12" s="10"/>
      <c r="G12" s="10"/>
      <c r="H12" s="11"/>
      <c r="I12" s="11"/>
      <c r="J12" s="11"/>
      <c r="K12" s="11"/>
      <c r="L12" s="51"/>
      <c r="M12" s="51"/>
    </row>
    <row r="13" spans="1:13" x14ac:dyDescent="0.2">
      <c r="A13" s="94" t="s">
        <v>83</v>
      </c>
      <c r="B13" s="94"/>
      <c r="C13" s="94"/>
      <c r="D13" s="12" t="s">
        <v>84</v>
      </c>
      <c r="E13" s="10"/>
      <c r="F13" s="10"/>
      <c r="G13" s="10"/>
      <c r="H13" s="11"/>
      <c r="I13" s="11"/>
      <c r="J13" s="11"/>
      <c r="K13" s="11"/>
      <c r="L13" s="93"/>
      <c r="M13" s="93"/>
    </row>
    <row r="14" spans="1:13" x14ac:dyDescent="0.2">
      <c r="A14" s="94" t="s">
        <v>46</v>
      </c>
      <c r="B14" s="94"/>
      <c r="C14" s="94"/>
      <c r="D14" s="13" t="s">
        <v>48</v>
      </c>
      <c r="E14" s="10"/>
      <c r="F14" s="10"/>
      <c r="G14" s="10"/>
      <c r="H14" s="11"/>
      <c r="I14" s="11"/>
      <c r="J14" s="11"/>
      <c r="K14" s="11"/>
      <c r="L14" s="93"/>
      <c r="M14" s="93"/>
    </row>
    <row r="15" spans="1:13" x14ac:dyDescent="0.2">
      <c r="A15" s="94" t="s">
        <v>86</v>
      </c>
      <c r="B15" s="94"/>
      <c r="C15" s="94"/>
      <c r="D15" s="12" t="s">
        <v>85</v>
      </c>
      <c r="E15" s="10"/>
      <c r="F15" s="10"/>
      <c r="G15" s="10"/>
      <c r="H15" s="11"/>
      <c r="I15" s="11"/>
      <c r="J15" s="11"/>
      <c r="K15" s="11"/>
      <c r="L15" s="93"/>
      <c r="M15" s="93"/>
    </row>
    <row r="16" spans="1:13" x14ac:dyDescent="0.2">
      <c r="A16" s="94" t="s">
        <v>47</v>
      </c>
      <c r="B16" s="94"/>
      <c r="C16" s="94"/>
      <c r="D16" s="12" t="s">
        <v>49</v>
      </c>
      <c r="E16" s="10"/>
      <c r="F16" s="10"/>
      <c r="G16" s="10"/>
      <c r="H16" s="11"/>
      <c r="I16" s="50"/>
      <c r="J16" s="11"/>
      <c r="K16" s="11"/>
      <c r="L16" s="113"/>
      <c r="M16" s="113"/>
    </row>
    <row r="17" spans="1:26" x14ac:dyDescent="0.2">
      <c r="A17" s="100" t="s">
        <v>52</v>
      </c>
      <c r="B17" s="101"/>
      <c r="C17" s="102"/>
      <c r="D17" s="13" t="s">
        <v>109</v>
      </c>
      <c r="E17" s="14"/>
      <c r="F17" s="15"/>
      <c r="G17" s="10"/>
      <c r="H17" s="11"/>
      <c r="I17" s="11"/>
      <c r="J17" s="50"/>
      <c r="K17" s="50"/>
      <c r="L17" s="93"/>
      <c r="M17" s="93"/>
    </row>
    <row r="18" spans="1:26" x14ac:dyDescent="0.2">
      <c r="A18" s="98"/>
      <c r="B18" s="98"/>
      <c r="C18" s="99"/>
      <c r="D18" s="3"/>
      <c r="E18" s="14"/>
      <c r="F18" s="15"/>
      <c r="G18" s="10"/>
      <c r="H18" s="11"/>
      <c r="J18" s="11"/>
      <c r="K18" s="11"/>
    </row>
    <row r="19" spans="1:26" x14ac:dyDescent="0.2">
      <c r="A19" s="6"/>
      <c r="B19" s="6"/>
      <c r="C19" s="6"/>
      <c r="D19" s="6"/>
      <c r="H19" s="3"/>
      <c r="I19" s="3"/>
      <c r="J19" s="3"/>
      <c r="K19" s="3"/>
      <c r="L19" s="3"/>
    </row>
    <row r="20" spans="1:26" x14ac:dyDescent="0.2">
      <c r="A20" s="10" t="s">
        <v>87</v>
      </c>
      <c r="B20" s="10"/>
      <c r="C20" s="10"/>
      <c r="D20" s="10"/>
      <c r="E20" s="10"/>
      <c r="F20" s="10"/>
      <c r="G20" s="10"/>
    </row>
    <row r="22" spans="1:26" x14ac:dyDescent="0.2">
      <c r="A22" s="9" t="s">
        <v>101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/>
      <c r="O22" s="8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">
      <c r="A23" s="9" t="s">
        <v>96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/>
      <c r="O23" s="8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">
      <c r="A24" s="9" t="s">
        <v>97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/>
      <c r="O24" s="8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">
      <c r="A25" s="9" t="s">
        <v>98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/>
      <c r="O25" s="8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 x14ac:dyDescent="0.2">
      <c r="A26" s="86" t="s">
        <v>99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7"/>
      <c r="O26" s="8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">
      <c r="A27" s="9" t="s">
        <v>88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/>
      <c r="O27" s="8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">
      <c r="A28" s="9" t="s">
        <v>89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  <c r="O28" s="8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">
      <c r="A29" s="9" t="s">
        <v>90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7"/>
      <c r="O29" s="8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 x14ac:dyDescent="0.2">
      <c r="A30" s="86" t="s">
        <v>91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7"/>
      <c r="O30" s="8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" customHeight="1" x14ac:dyDescent="0.2">
      <c r="A31" s="86" t="s">
        <v>92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7"/>
      <c r="O31" s="8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4.75" customHeight="1" x14ac:dyDescent="0.2">
      <c r="A32" s="86" t="s">
        <v>93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7"/>
      <c r="O32" s="8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">
      <c r="A33" s="9" t="s">
        <v>94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/>
      <c r="O33" s="8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">
      <c r="A34" s="86" t="s">
        <v>95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7"/>
      <c r="O34" s="8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 x14ac:dyDescent="0.2">
      <c r="A35" s="86" t="s">
        <v>165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7"/>
      <c r="O35" s="8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6.25" customHeight="1" x14ac:dyDescent="0.2">
      <c r="A36" s="86" t="s">
        <v>162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7"/>
      <c r="O36" s="8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">
      <c r="A37" s="9" t="s">
        <v>100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O37" s="4"/>
    </row>
    <row r="38" spans="1:26" x14ac:dyDescent="0.2">
      <c r="A38" s="85" t="s">
        <v>166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O38" s="4"/>
    </row>
    <row r="39" spans="1:26" ht="12.75" customHeight="1" x14ac:dyDescent="0.2">
      <c r="A39" s="103" t="s">
        <v>167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O39" s="4"/>
    </row>
    <row r="40" spans="1:26" ht="66" customHeight="1" x14ac:dyDescent="0.2">
      <c r="A40" s="17" t="s">
        <v>54</v>
      </c>
      <c r="B40" s="116"/>
      <c r="C40" s="116"/>
      <c r="D40" s="116"/>
      <c r="E40" s="116"/>
      <c r="F40" s="116"/>
      <c r="G40" s="116"/>
      <c r="H40" s="18" t="s">
        <v>160</v>
      </c>
      <c r="I40" s="18" t="s">
        <v>155</v>
      </c>
      <c r="J40" s="18" t="s">
        <v>2</v>
      </c>
      <c r="K40" s="18" t="s">
        <v>3</v>
      </c>
      <c r="L40" s="18" t="s">
        <v>4</v>
      </c>
      <c r="M40" s="18" t="s">
        <v>55</v>
      </c>
      <c r="O40" s="4"/>
    </row>
    <row r="41" spans="1:26" ht="51.75" customHeight="1" x14ac:dyDescent="0.2">
      <c r="A41" s="19" t="s">
        <v>20</v>
      </c>
      <c r="B41" s="95" t="s">
        <v>56</v>
      </c>
      <c r="C41" s="96"/>
      <c r="D41" s="96"/>
      <c r="E41" s="96"/>
      <c r="F41" s="96"/>
      <c r="G41" s="97"/>
      <c r="H41" s="34" t="e">
        <f t="shared" ref="H41:M41" si="0">H42+H43+H46+H47+H48</f>
        <v>#VALUE!</v>
      </c>
      <c r="I41" s="34" t="e">
        <f t="shared" si="0"/>
        <v>#VALUE!</v>
      </c>
      <c r="J41" s="34" t="e">
        <f t="shared" si="0"/>
        <v>#VALUE!</v>
      </c>
      <c r="K41" s="34" t="e">
        <f t="shared" si="0"/>
        <v>#VALUE!</v>
      </c>
      <c r="L41" s="34" t="e">
        <f t="shared" si="0"/>
        <v>#VALUE!</v>
      </c>
      <c r="M41" s="34" t="e">
        <f t="shared" si="0"/>
        <v>#VALUE!</v>
      </c>
      <c r="O41" s="4"/>
    </row>
    <row r="42" spans="1:26" ht="27.75" customHeight="1" x14ac:dyDescent="0.2">
      <c r="A42" s="20" t="s">
        <v>21</v>
      </c>
      <c r="B42" s="90" t="s">
        <v>53</v>
      </c>
      <c r="C42" s="91"/>
      <c r="D42" s="91"/>
      <c r="E42" s="91"/>
      <c r="F42" s="91"/>
      <c r="G42" s="92"/>
      <c r="H42" s="34" t="s">
        <v>103</v>
      </c>
      <c r="I42" s="34" t="s">
        <v>103</v>
      </c>
      <c r="J42" s="34" t="e">
        <f>ROUND(I42/4,2)</f>
        <v>#VALUE!</v>
      </c>
      <c r="K42" s="34" t="e">
        <f>ROUND(I42/4,2)</f>
        <v>#VALUE!</v>
      </c>
      <c r="L42" s="34" t="e">
        <f>ROUND(I42/4,2)</f>
        <v>#VALUE!</v>
      </c>
      <c r="M42" s="34" t="e">
        <f>I42-(J42+K42+L42)</f>
        <v>#VALUE!</v>
      </c>
      <c r="O42" s="4"/>
    </row>
    <row r="43" spans="1:26" x14ac:dyDescent="0.2">
      <c r="A43" s="20" t="s">
        <v>22</v>
      </c>
      <c r="B43" s="90" t="s">
        <v>57</v>
      </c>
      <c r="C43" s="91"/>
      <c r="D43" s="91"/>
      <c r="E43" s="91"/>
      <c r="F43" s="91"/>
      <c r="G43" s="92"/>
      <c r="H43" s="35" t="e">
        <f t="shared" ref="H43:M43" si="1">H44+H45</f>
        <v>#VALUE!</v>
      </c>
      <c r="I43" s="35" t="e">
        <f t="shared" si="1"/>
        <v>#VALUE!</v>
      </c>
      <c r="J43" s="35" t="e">
        <f t="shared" si="1"/>
        <v>#VALUE!</v>
      </c>
      <c r="K43" s="35" t="e">
        <f t="shared" si="1"/>
        <v>#VALUE!</v>
      </c>
      <c r="L43" s="35" t="e">
        <f t="shared" si="1"/>
        <v>#VALUE!</v>
      </c>
      <c r="M43" s="35" t="e">
        <f t="shared" si="1"/>
        <v>#VALUE!</v>
      </c>
      <c r="O43" s="4"/>
    </row>
    <row r="44" spans="1:26" x14ac:dyDescent="0.2">
      <c r="A44" s="20"/>
      <c r="B44" s="106" t="s">
        <v>58</v>
      </c>
      <c r="C44" s="107"/>
      <c r="D44" s="107"/>
      <c r="E44" s="107"/>
      <c r="F44" s="107"/>
      <c r="G44" s="108"/>
      <c r="H44" s="35" t="e">
        <f>ROUND(I44*1.9748777,2)</f>
        <v>#VALUE!</v>
      </c>
      <c r="I44" s="35" t="s">
        <v>104</v>
      </c>
      <c r="J44" s="34" t="e">
        <f>ROUND(I44/4,2)</f>
        <v>#VALUE!</v>
      </c>
      <c r="K44" s="34" t="e">
        <f>ROUND(I44/4,2)</f>
        <v>#VALUE!</v>
      </c>
      <c r="L44" s="34" t="e">
        <f>ROUND(I44/4,2)</f>
        <v>#VALUE!</v>
      </c>
      <c r="M44" s="34" t="e">
        <f>I44-(J44+K44+L44)</f>
        <v>#VALUE!</v>
      </c>
      <c r="O44" s="4"/>
    </row>
    <row r="45" spans="1:26" x14ac:dyDescent="0.2">
      <c r="A45" s="20"/>
      <c r="B45" s="106" t="s">
        <v>5</v>
      </c>
      <c r="C45" s="107"/>
      <c r="D45" s="107"/>
      <c r="E45" s="107"/>
      <c r="F45" s="107"/>
      <c r="G45" s="108"/>
      <c r="H45" s="35" t="s">
        <v>105</v>
      </c>
      <c r="I45" s="35" t="s">
        <v>105</v>
      </c>
      <c r="J45" s="34"/>
      <c r="K45" s="34"/>
      <c r="L45" s="34"/>
      <c r="M45" s="34"/>
      <c r="O45" s="4"/>
    </row>
    <row r="46" spans="1:26" x14ac:dyDescent="0.2">
      <c r="A46" s="20" t="s">
        <v>23</v>
      </c>
      <c r="B46" s="117" t="s">
        <v>6</v>
      </c>
      <c r="C46" s="118"/>
      <c r="D46" s="118"/>
      <c r="E46" s="118"/>
      <c r="F46" s="118"/>
      <c r="G46" s="119"/>
      <c r="H46" s="35" t="s">
        <v>106</v>
      </c>
      <c r="I46" s="35" t="s">
        <v>106</v>
      </c>
      <c r="J46" s="34" t="e">
        <f>ROUND(I46/4,2)</f>
        <v>#VALUE!</v>
      </c>
      <c r="K46" s="34" t="e">
        <f>ROUND(I46/4,2)</f>
        <v>#VALUE!</v>
      </c>
      <c r="L46" s="34" t="e">
        <f>ROUND(I46/4,2)</f>
        <v>#VALUE!</v>
      </c>
      <c r="M46" s="34" t="e">
        <f>I46-(J46+K46+L46)</f>
        <v>#VALUE!</v>
      </c>
      <c r="O46" s="4"/>
    </row>
    <row r="47" spans="1:26" ht="25.5" customHeight="1" x14ac:dyDescent="0.2">
      <c r="A47" s="21" t="s">
        <v>24</v>
      </c>
      <c r="B47" s="90" t="s">
        <v>59</v>
      </c>
      <c r="C47" s="91"/>
      <c r="D47" s="91"/>
      <c r="E47" s="91"/>
      <c r="F47" s="91"/>
      <c r="G47" s="92"/>
      <c r="H47" s="34" t="s">
        <v>107</v>
      </c>
      <c r="I47" s="34" t="s">
        <v>107</v>
      </c>
      <c r="J47" s="34"/>
      <c r="K47" s="34"/>
      <c r="L47" s="34"/>
      <c r="M47" s="34"/>
      <c r="O47" s="4"/>
    </row>
    <row r="48" spans="1:26" x14ac:dyDescent="0.2">
      <c r="A48" s="20" t="s">
        <v>25</v>
      </c>
      <c r="B48" s="90" t="s">
        <v>60</v>
      </c>
      <c r="C48" s="91"/>
      <c r="D48" s="91"/>
      <c r="E48" s="91"/>
      <c r="F48" s="91"/>
      <c r="G48" s="92"/>
      <c r="H48" s="35" t="e">
        <f t="shared" ref="H48:M48" si="2">H49+H50+H51+H52+H53+H54+H55+H56</f>
        <v>#VALUE!</v>
      </c>
      <c r="I48" s="35" t="e">
        <f t="shared" si="2"/>
        <v>#VALUE!</v>
      </c>
      <c r="J48" s="35" t="e">
        <f t="shared" si="2"/>
        <v>#VALUE!</v>
      </c>
      <c r="K48" s="35" t="e">
        <f t="shared" si="2"/>
        <v>#VALUE!</v>
      </c>
      <c r="L48" s="35" t="e">
        <f t="shared" si="2"/>
        <v>#VALUE!</v>
      </c>
      <c r="M48" s="35" t="e">
        <f t="shared" si="2"/>
        <v>#VALUE!</v>
      </c>
      <c r="O48" s="4"/>
    </row>
    <row r="49" spans="1:15" ht="24.75" customHeight="1" x14ac:dyDescent="0.2">
      <c r="A49" s="22"/>
      <c r="B49" s="90" t="s">
        <v>61</v>
      </c>
      <c r="C49" s="91"/>
      <c r="D49" s="91"/>
      <c r="E49" s="91"/>
      <c r="F49" s="91"/>
      <c r="G49" s="92"/>
      <c r="H49" s="34" t="s">
        <v>114</v>
      </c>
      <c r="I49" s="34" t="s">
        <v>114</v>
      </c>
      <c r="J49" s="34">
        <v>0</v>
      </c>
      <c r="K49" s="34">
        <v>0</v>
      </c>
      <c r="L49" s="34">
        <v>0</v>
      </c>
      <c r="M49" s="34">
        <v>0</v>
      </c>
      <c r="O49" s="4"/>
    </row>
    <row r="50" spans="1:15" x14ac:dyDescent="0.2">
      <c r="A50" s="20"/>
      <c r="B50" s="90" t="s">
        <v>7</v>
      </c>
      <c r="C50" s="91"/>
      <c r="D50" s="91"/>
      <c r="E50" s="91"/>
      <c r="F50" s="91"/>
      <c r="G50" s="92"/>
      <c r="H50" s="35" t="s">
        <v>115</v>
      </c>
      <c r="I50" s="35" t="s">
        <v>115</v>
      </c>
      <c r="J50" s="34" t="e">
        <f>ROUND(I50/4,2)</f>
        <v>#VALUE!</v>
      </c>
      <c r="K50" s="34" t="e">
        <f>ROUND(I50/4,2)</f>
        <v>#VALUE!</v>
      </c>
      <c r="L50" s="34" t="e">
        <f>ROUND(I50/4,2)</f>
        <v>#VALUE!</v>
      </c>
      <c r="M50" s="34" t="e">
        <f>I50-(J50+K50+L50)</f>
        <v>#VALUE!</v>
      </c>
      <c r="O50" s="4"/>
    </row>
    <row r="51" spans="1:15" x14ac:dyDescent="0.2">
      <c r="A51" s="20"/>
      <c r="B51" s="90" t="s">
        <v>8</v>
      </c>
      <c r="C51" s="91"/>
      <c r="D51" s="91"/>
      <c r="E51" s="91"/>
      <c r="F51" s="91"/>
      <c r="G51" s="92"/>
      <c r="H51" s="35" t="s">
        <v>116</v>
      </c>
      <c r="I51" s="35" t="s">
        <v>116</v>
      </c>
      <c r="J51" s="34" t="e">
        <f>ROUND(I51/4,2)</f>
        <v>#VALUE!</v>
      </c>
      <c r="K51" s="34" t="e">
        <f>ROUND(I51/4,2)</f>
        <v>#VALUE!</v>
      </c>
      <c r="L51" s="34" t="e">
        <f>ROUND(I51/4,2)</f>
        <v>#VALUE!</v>
      </c>
      <c r="M51" s="34" t="e">
        <f>I51-(J51+K51+L51)</f>
        <v>#VALUE!</v>
      </c>
      <c r="O51" s="4"/>
    </row>
    <row r="52" spans="1:15" x14ac:dyDescent="0.2">
      <c r="A52" s="20"/>
      <c r="B52" s="90" t="s">
        <v>9</v>
      </c>
      <c r="C52" s="91"/>
      <c r="D52" s="91"/>
      <c r="E52" s="91"/>
      <c r="F52" s="91"/>
      <c r="G52" s="92"/>
      <c r="H52" s="35" t="e">
        <f>ROUND(I52*1.08695652,0)</f>
        <v>#VALUE!</v>
      </c>
      <c r="I52" s="35" t="s">
        <v>117</v>
      </c>
      <c r="J52" s="35"/>
      <c r="K52" s="35"/>
      <c r="L52" s="35"/>
      <c r="M52" s="35"/>
      <c r="O52" s="4"/>
    </row>
    <row r="53" spans="1:15" ht="27" customHeight="1" x14ac:dyDescent="0.2">
      <c r="A53" s="20"/>
      <c r="B53" s="90" t="s">
        <v>62</v>
      </c>
      <c r="C53" s="91"/>
      <c r="D53" s="91"/>
      <c r="E53" s="91"/>
      <c r="F53" s="91"/>
      <c r="G53" s="92"/>
      <c r="H53" s="35" t="s">
        <v>118</v>
      </c>
      <c r="I53" s="35" t="s">
        <v>118</v>
      </c>
      <c r="J53" s="34" t="e">
        <f>ROUND(I53/4,2)</f>
        <v>#VALUE!</v>
      </c>
      <c r="K53" s="34" t="e">
        <f>ROUND(I53/4,2)</f>
        <v>#VALUE!</v>
      </c>
      <c r="L53" s="34" t="e">
        <f>ROUND(I53/4,2)</f>
        <v>#VALUE!</v>
      </c>
      <c r="M53" s="34" t="e">
        <f>I53-(J53+K53+L53)</f>
        <v>#VALUE!</v>
      </c>
      <c r="O53" s="4"/>
    </row>
    <row r="54" spans="1:15" x14ac:dyDescent="0.2">
      <c r="A54" s="20"/>
      <c r="B54" s="90" t="s">
        <v>168</v>
      </c>
      <c r="C54" s="91"/>
      <c r="D54" s="91"/>
      <c r="E54" s="91"/>
      <c r="F54" s="91"/>
      <c r="G54" s="92"/>
      <c r="H54" s="35">
        <v>0</v>
      </c>
      <c r="I54" s="35" t="s">
        <v>119</v>
      </c>
      <c r="J54" s="34" t="e">
        <f>ROUND(I54/4,2)</f>
        <v>#VALUE!</v>
      </c>
      <c r="K54" s="34" t="e">
        <f>ROUND(I54/4,2)</f>
        <v>#VALUE!</v>
      </c>
      <c r="L54" s="34" t="e">
        <f>ROUND(I54/4,2)</f>
        <v>#VALUE!</v>
      </c>
      <c r="M54" s="34" t="e">
        <f>I54-(J54+K54+L54)</f>
        <v>#VALUE!</v>
      </c>
      <c r="O54" s="4"/>
    </row>
    <row r="55" spans="1:15" ht="25.5" customHeight="1" x14ac:dyDescent="0.2">
      <c r="A55" s="20"/>
      <c r="B55" s="90" t="s">
        <v>63</v>
      </c>
      <c r="C55" s="91"/>
      <c r="D55" s="91"/>
      <c r="E55" s="91"/>
      <c r="F55" s="91"/>
      <c r="G55" s="92"/>
      <c r="H55" s="35" t="s">
        <v>120</v>
      </c>
      <c r="I55" s="35" t="s">
        <v>120</v>
      </c>
      <c r="J55" s="34" t="e">
        <f>ROUND(I55/4,2)</f>
        <v>#VALUE!</v>
      </c>
      <c r="K55" s="34" t="e">
        <f>ROUND(I55/4,2)</f>
        <v>#VALUE!</v>
      </c>
      <c r="L55" s="34" t="e">
        <f>ROUND(I55/4,2)</f>
        <v>#VALUE!</v>
      </c>
      <c r="M55" s="34" t="e">
        <f>I55-(J55+K55+L55)</f>
        <v>#VALUE!</v>
      </c>
      <c r="O55" s="4"/>
    </row>
    <row r="56" spans="1:15" ht="24.75" customHeight="1" x14ac:dyDescent="0.2">
      <c r="A56" s="20"/>
      <c r="B56" s="90" t="s">
        <v>64</v>
      </c>
      <c r="C56" s="91"/>
      <c r="D56" s="91"/>
      <c r="E56" s="91"/>
      <c r="F56" s="91"/>
      <c r="G56" s="92"/>
      <c r="H56" s="35">
        <f t="shared" ref="H56:M56" si="3">H57+H58+H59</f>
        <v>0</v>
      </c>
      <c r="I56" s="35" t="e">
        <f t="shared" si="3"/>
        <v>#VALUE!</v>
      </c>
      <c r="J56" s="35" t="e">
        <f t="shared" si="3"/>
        <v>#VALUE!</v>
      </c>
      <c r="K56" s="35" t="e">
        <f t="shared" si="3"/>
        <v>#VALUE!</v>
      </c>
      <c r="L56" s="35" t="e">
        <f t="shared" si="3"/>
        <v>#VALUE!</v>
      </c>
      <c r="M56" s="35" t="e">
        <f t="shared" si="3"/>
        <v>#VALUE!</v>
      </c>
      <c r="O56" s="4"/>
    </row>
    <row r="57" spans="1:15" ht="15" hidden="1" customHeight="1" x14ac:dyDescent="0.2">
      <c r="A57" s="20"/>
      <c r="B57" s="87" t="s">
        <v>154</v>
      </c>
      <c r="C57" s="88"/>
      <c r="D57" s="88"/>
      <c r="E57" s="88"/>
      <c r="F57" s="88"/>
      <c r="G57" s="89"/>
      <c r="H57" s="35">
        <v>0</v>
      </c>
      <c r="I57" s="35">
        <v>0</v>
      </c>
      <c r="J57" s="34">
        <f>ROUND(I57/4,2)</f>
        <v>0</v>
      </c>
      <c r="K57" s="34">
        <f>ROUND(I57/4,2)</f>
        <v>0</v>
      </c>
      <c r="L57" s="34">
        <f>ROUND(I57/4,2)</f>
        <v>0</v>
      </c>
      <c r="M57" s="34">
        <f>I57-(J57+K57+L57)</f>
        <v>0</v>
      </c>
      <c r="O57" s="4"/>
    </row>
    <row r="58" spans="1:15" ht="15" hidden="1" customHeight="1" x14ac:dyDescent="0.2">
      <c r="A58" s="20"/>
      <c r="B58" s="87" t="s">
        <v>144</v>
      </c>
      <c r="C58" s="88"/>
      <c r="D58" s="88"/>
      <c r="E58" s="88"/>
      <c r="F58" s="88"/>
      <c r="G58" s="89"/>
      <c r="H58" s="35">
        <v>0</v>
      </c>
      <c r="I58" s="35" t="s">
        <v>145</v>
      </c>
      <c r="J58" s="34" t="e">
        <f>ROUND(I58/4,2)</f>
        <v>#VALUE!</v>
      </c>
      <c r="K58" s="34" t="e">
        <f>ROUND(I58/4,2)</f>
        <v>#VALUE!</v>
      </c>
      <c r="L58" s="34" t="e">
        <f>ROUND(I58/4,2)</f>
        <v>#VALUE!</v>
      </c>
      <c r="M58" s="34" t="e">
        <f>I58-(J58+K58+L58)</f>
        <v>#VALUE!</v>
      </c>
      <c r="O58" s="4"/>
    </row>
    <row r="59" spans="1:15" ht="15.75" hidden="1" customHeight="1" x14ac:dyDescent="0.2">
      <c r="A59" s="20"/>
      <c r="B59" s="87" t="s">
        <v>143</v>
      </c>
      <c r="C59" s="88"/>
      <c r="D59" s="88"/>
      <c r="E59" s="88"/>
      <c r="F59" s="88"/>
      <c r="G59" s="89"/>
      <c r="H59" s="35">
        <v>0</v>
      </c>
      <c r="I59" s="35" t="s">
        <v>170</v>
      </c>
      <c r="J59" s="34" t="e">
        <f>ROUND(I59/4,2)</f>
        <v>#VALUE!</v>
      </c>
      <c r="K59" s="34" t="e">
        <f>ROUND(I59/4,2)</f>
        <v>#VALUE!</v>
      </c>
      <c r="L59" s="34" t="e">
        <f>ROUND(I59/4,2)</f>
        <v>#VALUE!</v>
      </c>
      <c r="M59" s="34" t="e">
        <f>I59-(J59+K59+L59)</f>
        <v>#VALUE!</v>
      </c>
      <c r="O59" s="4"/>
    </row>
    <row r="60" spans="1:15" x14ac:dyDescent="0.2">
      <c r="A60" s="23" t="s">
        <v>26</v>
      </c>
      <c r="B60" s="95" t="s">
        <v>65</v>
      </c>
      <c r="C60" s="96"/>
      <c r="D60" s="96"/>
      <c r="E60" s="96"/>
      <c r="F60" s="96"/>
      <c r="G60" s="97"/>
      <c r="H60" s="35" t="e">
        <f t="shared" ref="H60:M60" si="4">H61+H62</f>
        <v>#VALUE!</v>
      </c>
      <c r="I60" s="35" t="e">
        <f t="shared" si="4"/>
        <v>#VALUE!</v>
      </c>
      <c r="J60" s="35" t="e">
        <f t="shared" si="4"/>
        <v>#VALUE!</v>
      </c>
      <c r="K60" s="35" t="e">
        <f t="shared" si="4"/>
        <v>#VALUE!</v>
      </c>
      <c r="L60" s="35" t="e">
        <f t="shared" si="4"/>
        <v>#VALUE!</v>
      </c>
      <c r="M60" s="35" t="e">
        <f t="shared" si="4"/>
        <v>#VALUE!</v>
      </c>
      <c r="O60" s="4"/>
    </row>
    <row r="61" spans="1:15" x14ac:dyDescent="0.2">
      <c r="A61" s="20" t="s">
        <v>27</v>
      </c>
      <c r="B61" s="90" t="s">
        <v>10</v>
      </c>
      <c r="C61" s="91"/>
      <c r="D61" s="91"/>
      <c r="E61" s="91"/>
      <c r="F61" s="91"/>
      <c r="G61" s="92"/>
      <c r="H61" s="35" t="s">
        <v>108</v>
      </c>
      <c r="I61" s="35" t="s">
        <v>108</v>
      </c>
      <c r="J61" s="34" t="e">
        <f>ROUND(I61/4,2)</f>
        <v>#VALUE!</v>
      </c>
      <c r="K61" s="34" t="e">
        <f>ROUND(I61/4,2)</f>
        <v>#VALUE!</v>
      </c>
      <c r="L61" s="34" t="e">
        <f>ROUND(I61/4,2)</f>
        <v>#VALUE!</v>
      </c>
      <c r="M61" s="34" t="e">
        <f>I61-(J61+K61+L61)</f>
        <v>#VALUE!</v>
      </c>
      <c r="O61" s="4"/>
    </row>
    <row r="62" spans="1:15" x14ac:dyDescent="0.2">
      <c r="A62" s="20" t="s">
        <v>28</v>
      </c>
      <c r="B62" s="90" t="s">
        <v>11</v>
      </c>
      <c r="C62" s="114"/>
      <c r="D62" s="114"/>
      <c r="E62" s="114"/>
      <c r="F62" s="114"/>
      <c r="G62" s="115"/>
      <c r="H62" s="35" t="e">
        <f t="shared" ref="H62:M62" si="5">H63+H64+H65</f>
        <v>#VALUE!</v>
      </c>
      <c r="I62" s="35" t="e">
        <f t="shared" si="5"/>
        <v>#VALUE!</v>
      </c>
      <c r="J62" s="35" t="e">
        <f t="shared" si="5"/>
        <v>#VALUE!</v>
      </c>
      <c r="K62" s="35" t="e">
        <f t="shared" si="5"/>
        <v>#VALUE!</v>
      </c>
      <c r="L62" s="35" t="e">
        <f t="shared" si="5"/>
        <v>#VALUE!</v>
      </c>
      <c r="M62" s="35" t="e">
        <f t="shared" si="5"/>
        <v>#VALUE!</v>
      </c>
      <c r="O62" s="4"/>
    </row>
    <row r="63" spans="1:15" x14ac:dyDescent="0.2">
      <c r="A63" s="20"/>
      <c r="B63" s="87" t="s">
        <v>66</v>
      </c>
      <c r="C63" s="104"/>
      <c r="D63" s="104"/>
      <c r="E63" s="104"/>
      <c r="F63" s="104"/>
      <c r="G63" s="105"/>
      <c r="H63" s="35" t="s">
        <v>121</v>
      </c>
      <c r="I63" s="35" t="s">
        <v>121</v>
      </c>
      <c r="J63" s="34" t="e">
        <f>ROUND(I63/4,2)</f>
        <v>#VALUE!</v>
      </c>
      <c r="K63" s="34" t="e">
        <f>ROUND(I63/4,2)</f>
        <v>#VALUE!</v>
      </c>
      <c r="L63" s="34" t="e">
        <f>ROUND(I63/4,2)</f>
        <v>#VALUE!</v>
      </c>
      <c r="M63" s="34" t="e">
        <f>I63-(J63+K63+L63)</f>
        <v>#VALUE!</v>
      </c>
      <c r="O63" s="4"/>
    </row>
    <row r="64" spans="1:15" x14ac:dyDescent="0.2">
      <c r="A64" s="20"/>
      <c r="B64" s="87" t="s">
        <v>67</v>
      </c>
      <c r="C64" s="104"/>
      <c r="D64" s="104"/>
      <c r="E64" s="104"/>
      <c r="F64" s="104"/>
      <c r="G64" s="105"/>
      <c r="H64" s="35" t="s">
        <v>122</v>
      </c>
      <c r="I64" s="35" t="s">
        <v>122</v>
      </c>
      <c r="J64" s="34" t="e">
        <f>ROUND(I64/4,2)</f>
        <v>#VALUE!</v>
      </c>
      <c r="K64" s="34" t="e">
        <f>ROUND(I64/4,2)</f>
        <v>#VALUE!</v>
      </c>
      <c r="L64" s="34" t="e">
        <f>ROUND(I64/4,2)</f>
        <v>#VALUE!</v>
      </c>
      <c r="M64" s="34" t="e">
        <f>I64-(J64+K64+L64)</f>
        <v>#VALUE!</v>
      </c>
      <c r="O64" s="4"/>
    </row>
    <row r="65" spans="1:15" ht="12.75" customHeight="1" x14ac:dyDescent="0.2">
      <c r="A65" s="20"/>
      <c r="B65" s="87" t="s">
        <v>68</v>
      </c>
      <c r="C65" s="88"/>
      <c r="D65" s="88"/>
      <c r="E65" s="88"/>
      <c r="F65" s="88"/>
      <c r="G65" s="89"/>
      <c r="H65" s="35" t="s">
        <v>169</v>
      </c>
      <c r="I65" s="35" t="s">
        <v>169</v>
      </c>
      <c r="J65" s="34" t="e">
        <f>ROUND(I65/4,2)</f>
        <v>#VALUE!</v>
      </c>
      <c r="K65" s="34" t="e">
        <f>ROUND(I65/4,2)</f>
        <v>#VALUE!</v>
      </c>
      <c r="L65" s="34" t="e">
        <f>ROUND(I65/4,2)</f>
        <v>#VALUE!</v>
      </c>
      <c r="M65" s="34" t="e">
        <f>I65-(J65+K65+L65)</f>
        <v>#VALUE!</v>
      </c>
      <c r="O65" s="4"/>
    </row>
    <row r="66" spans="1:15" ht="24.75" customHeight="1" x14ac:dyDescent="0.2">
      <c r="A66" s="23" t="s">
        <v>29</v>
      </c>
      <c r="B66" s="95" t="s">
        <v>69</v>
      </c>
      <c r="C66" s="96"/>
      <c r="D66" s="96"/>
      <c r="E66" s="96"/>
      <c r="F66" s="96"/>
      <c r="G66" s="97"/>
      <c r="H66" s="35" t="e">
        <f t="shared" ref="H66:M66" si="6">H67+H68+H71+H72+H73+H74+H75+H79</f>
        <v>#VALUE!</v>
      </c>
      <c r="I66" s="35" t="e">
        <f t="shared" si="6"/>
        <v>#VALUE!</v>
      </c>
      <c r="J66" s="35" t="e">
        <f t="shared" si="6"/>
        <v>#VALUE!</v>
      </c>
      <c r="K66" s="35" t="e">
        <f t="shared" si="6"/>
        <v>#VALUE!</v>
      </c>
      <c r="L66" s="35" t="e">
        <f t="shared" si="6"/>
        <v>#VALUE!</v>
      </c>
      <c r="M66" s="35" t="e">
        <f t="shared" si="6"/>
        <v>#VALUE!</v>
      </c>
      <c r="O66" s="4"/>
    </row>
    <row r="67" spans="1:15" ht="12.75" customHeight="1" x14ac:dyDescent="0.2">
      <c r="A67" s="20" t="s">
        <v>30</v>
      </c>
      <c r="B67" s="90" t="s">
        <v>70</v>
      </c>
      <c r="C67" s="91"/>
      <c r="D67" s="91"/>
      <c r="E67" s="91"/>
      <c r="F67" s="91"/>
      <c r="G67" s="92"/>
      <c r="H67" s="35" t="s">
        <v>123</v>
      </c>
      <c r="I67" s="35" t="s">
        <v>123</v>
      </c>
      <c r="J67" s="34" t="e">
        <f>ROUND(I67/4,2)</f>
        <v>#VALUE!</v>
      </c>
      <c r="K67" s="34" t="e">
        <f>ROUND(I67/4,2)</f>
        <v>#VALUE!</v>
      </c>
      <c r="L67" s="34" t="e">
        <f>ROUND(I67/4,2)</f>
        <v>#VALUE!</v>
      </c>
      <c r="M67" s="34" t="e">
        <f>I67-(J67+K67+L67)</f>
        <v>#VALUE!</v>
      </c>
      <c r="O67" s="4"/>
    </row>
    <row r="68" spans="1:15" ht="25.5" customHeight="1" x14ac:dyDescent="0.2">
      <c r="A68" s="20" t="s">
        <v>31</v>
      </c>
      <c r="B68" s="90" t="s">
        <v>71</v>
      </c>
      <c r="C68" s="91"/>
      <c r="D68" s="91"/>
      <c r="E68" s="91"/>
      <c r="F68" s="91"/>
      <c r="G68" s="92"/>
      <c r="H68" s="35" t="e">
        <f t="shared" ref="H68:M68" si="7">H69+H70</f>
        <v>#VALUE!</v>
      </c>
      <c r="I68" s="35" t="e">
        <f t="shared" si="7"/>
        <v>#VALUE!</v>
      </c>
      <c r="J68" s="35" t="e">
        <f t="shared" si="7"/>
        <v>#VALUE!</v>
      </c>
      <c r="K68" s="35" t="e">
        <f t="shared" si="7"/>
        <v>#VALUE!</v>
      </c>
      <c r="L68" s="35" t="e">
        <f t="shared" si="7"/>
        <v>#VALUE!</v>
      </c>
      <c r="M68" s="35" t="e">
        <f t="shared" si="7"/>
        <v>#VALUE!</v>
      </c>
      <c r="O68" s="4"/>
    </row>
    <row r="69" spans="1:15" ht="15" hidden="1" customHeight="1" x14ac:dyDescent="0.2">
      <c r="A69" s="20"/>
      <c r="B69" s="87" t="s">
        <v>111</v>
      </c>
      <c r="C69" s="104"/>
      <c r="D69" s="104"/>
      <c r="E69" s="104"/>
      <c r="F69" s="104"/>
      <c r="G69" s="105"/>
      <c r="H69" s="35" t="s">
        <v>124</v>
      </c>
      <c r="I69" s="35" t="s">
        <v>124</v>
      </c>
      <c r="J69" s="35" t="s">
        <v>126</v>
      </c>
      <c r="K69" s="35" t="s">
        <v>127</v>
      </c>
      <c r="L69" s="35" t="s">
        <v>128</v>
      </c>
      <c r="M69" s="35" t="s">
        <v>129</v>
      </c>
      <c r="O69" s="4"/>
    </row>
    <row r="70" spans="1:15" ht="15.75" hidden="1" customHeight="1" x14ac:dyDescent="0.2">
      <c r="A70" s="20"/>
      <c r="B70" s="87" t="s">
        <v>112</v>
      </c>
      <c r="C70" s="104"/>
      <c r="D70" s="104"/>
      <c r="E70" s="104"/>
      <c r="F70" s="104"/>
      <c r="G70" s="105"/>
      <c r="H70" s="35" t="s">
        <v>125</v>
      </c>
      <c r="I70" s="35" t="s">
        <v>125</v>
      </c>
      <c r="J70" s="34" t="e">
        <f>ROUND(I70/4,2)</f>
        <v>#VALUE!</v>
      </c>
      <c r="K70" s="34" t="e">
        <f>ROUND(I70/4,2)</f>
        <v>#VALUE!</v>
      </c>
      <c r="L70" s="34" t="e">
        <f>ROUND(I70/4,2)</f>
        <v>#VALUE!</v>
      </c>
      <c r="M70" s="34" t="e">
        <f>I70-(J70+K70+L70)</f>
        <v>#VALUE!</v>
      </c>
      <c r="O70" s="4"/>
    </row>
    <row r="71" spans="1:15" ht="12.75" customHeight="1" x14ac:dyDescent="0.2">
      <c r="A71" s="20" t="s">
        <v>32</v>
      </c>
      <c r="B71" s="90" t="s">
        <v>12</v>
      </c>
      <c r="C71" s="91"/>
      <c r="D71" s="91"/>
      <c r="E71" s="91"/>
      <c r="F71" s="91"/>
      <c r="G71" s="92"/>
      <c r="H71" s="35" t="s">
        <v>130</v>
      </c>
      <c r="I71" s="35" t="s">
        <v>130</v>
      </c>
      <c r="J71" s="34" t="e">
        <f>ROUND(I71/4,2)</f>
        <v>#VALUE!</v>
      </c>
      <c r="K71" s="34" t="e">
        <f>ROUND(I71/4,2)</f>
        <v>#VALUE!</v>
      </c>
      <c r="L71" s="34" t="e">
        <f>ROUND(I71/4,2)</f>
        <v>#VALUE!</v>
      </c>
      <c r="M71" s="34" t="e">
        <f>I71-(J71+K71+L71)</f>
        <v>#VALUE!</v>
      </c>
      <c r="O71" s="4"/>
    </row>
    <row r="72" spans="1:15" ht="12.75" customHeight="1" x14ac:dyDescent="0.2">
      <c r="A72" s="20" t="s">
        <v>33</v>
      </c>
      <c r="B72" s="90" t="s">
        <v>13</v>
      </c>
      <c r="C72" s="91"/>
      <c r="D72" s="91"/>
      <c r="E72" s="91"/>
      <c r="F72" s="91"/>
      <c r="G72" s="92"/>
      <c r="H72" s="35" t="s">
        <v>131</v>
      </c>
      <c r="I72" s="35" t="s">
        <v>131</v>
      </c>
      <c r="J72" s="34" t="e">
        <f>ROUND(I72/4,2)</f>
        <v>#VALUE!</v>
      </c>
      <c r="K72" s="34" t="e">
        <f>ROUND(I72/4,2)</f>
        <v>#VALUE!</v>
      </c>
      <c r="L72" s="34" t="e">
        <f>ROUND(I72/4,2)</f>
        <v>#VALUE!</v>
      </c>
      <c r="M72" s="34" t="e">
        <f>I72-(J72+K72+L72)</f>
        <v>#VALUE!</v>
      </c>
      <c r="O72" s="4"/>
    </row>
    <row r="73" spans="1:15" ht="12.75" customHeight="1" x14ac:dyDescent="0.2">
      <c r="A73" s="20" t="s">
        <v>34</v>
      </c>
      <c r="B73" s="90" t="s">
        <v>14</v>
      </c>
      <c r="C73" s="91"/>
      <c r="D73" s="91"/>
      <c r="E73" s="91"/>
      <c r="F73" s="91"/>
      <c r="G73" s="92"/>
      <c r="H73" s="35" t="s">
        <v>132</v>
      </c>
      <c r="I73" s="35" t="s">
        <v>132</v>
      </c>
      <c r="J73" s="34" t="e">
        <f>ROUND(I73/4,2)</f>
        <v>#VALUE!</v>
      </c>
      <c r="K73" s="34" t="e">
        <f>ROUND(I73/4,2)</f>
        <v>#VALUE!</v>
      </c>
      <c r="L73" s="34" t="e">
        <f>ROUND(I73/4,2)</f>
        <v>#VALUE!</v>
      </c>
      <c r="M73" s="34" t="e">
        <f>I73-(J73+K73+L73)</f>
        <v>#VALUE!</v>
      </c>
      <c r="O73" s="4"/>
    </row>
    <row r="74" spans="1:15" ht="12.75" customHeight="1" x14ac:dyDescent="0.2">
      <c r="A74" s="20" t="s">
        <v>35</v>
      </c>
      <c r="B74" s="90" t="s">
        <v>15</v>
      </c>
      <c r="C74" s="91"/>
      <c r="D74" s="91"/>
      <c r="E74" s="91"/>
      <c r="F74" s="91"/>
      <c r="G74" s="92"/>
      <c r="H74" s="35" t="s">
        <v>133</v>
      </c>
      <c r="I74" s="35" t="s">
        <v>133</v>
      </c>
      <c r="J74" s="34" t="e">
        <f>ROUND(I74/4,2)</f>
        <v>#VALUE!</v>
      </c>
      <c r="K74" s="34" t="e">
        <f>ROUND(I74/4,2)</f>
        <v>#VALUE!</v>
      </c>
      <c r="L74" s="34" t="e">
        <f>ROUND(I74/4,2)</f>
        <v>#VALUE!</v>
      </c>
      <c r="M74" s="34" t="e">
        <f>I74-(J74+K74+L74)</f>
        <v>#VALUE!</v>
      </c>
      <c r="O74" s="4"/>
    </row>
    <row r="75" spans="1:15" ht="12.75" customHeight="1" x14ac:dyDescent="0.2">
      <c r="A75" s="20" t="s">
        <v>36</v>
      </c>
      <c r="B75" s="90" t="s">
        <v>72</v>
      </c>
      <c r="C75" s="91"/>
      <c r="D75" s="91"/>
      <c r="E75" s="91"/>
      <c r="F75" s="91"/>
      <c r="G75" s="92"/>
      <c r="H75" s="35">
        <f t="shared" ref="H75:M75" si="8">H76+H77+H78</f>
        <v>0</v>
      </c>
      <c r="I75" s="35" t="e">
        <f t="shared" si="8"/>
        <v>#VALUE!</v>
      </c>
      <c r="J75" s="35" t="e">
        <f t="shared" si="8"/>
        <v>#VALUE!</v>
      </c>
      <c r="K75" s="35" t="e">
        <f t="shared" si="8"/>
        <v>#VALUE!</v>
      </c>
      <c r="L75" s="35" t="e">
        <f t="shared" si="8"/>
        <v>#VALUE!</v>
      </c>
      <c r="M75" s="35" t="e">
        <f t="shared" si="8"/>
        <v>#VALUE!</v>
      </c>
      <c r="O75" s="4"/>
    </row>
    <row r="76" spans="1:15" ht="12.75" hidden="1" customHeight="1" x14ac:dyDescent="0.2">
      <c r="A76" s="20"/>
      <c r="B76" s="87" t="s">
        <v>147</v>
      </c>
      <c r="C76" s="88"/>
      <c r="D76" s="88"/>
      <c r="E76" s="88"/>
      <c r="F76" s="88"/>
      <c r="G76" s="89"/>
      <c r="H76" s="35">
        <v>0</v>
      </c>
      <c r="I76" s="35" t="s">
        <v>153</v>
      </c>
      <c r="J76" s="34" t="e">
        <f>ROUND(I76/4,2)</f>
        <v>#VALUE!</v>
      </c>
      <c r="K76" s="34" t="e">
        <f>ROUND(I76/4,2)</f>
        <v>#VALUE!</v>
      </c>
      <c r="L76" s="34" t="e">
        <f>ROUND(I76/4,2)</f>
        <v>#VALUE!</v>
      </c>
      <c r="M76" s="34" t="e">
        <f>I76-(J76+K76+L76)</f>
        <v>#VALUE!</v>
      </c>
      <c r="O76" s="4"/>
    </row>
    <row r="77" spans="1:15" ht="12.75" hidden="1" customHeight="1" x14ac:dyDescent="0.2">
      <c r="A77" s="20"/>
      <c r="B77" s="87" t="s">
        <v>16</v>
      </c>
      <c r="C77" s="88"/>
      <c r="D77" s="88"/>
      <c r="E77" s="88"/>
      <c r="F77" s="88"/>
      <c r="G77" s="89"/>
      <c r="H77" s="35">
        <v>0</v>
      </c>
      <c r="I77" s="35" t="s">
        <v>171</v>
      </c>
      <c r="J77" s="34" t="e">
        <f>ROUND(I77/4,2)</f>
        <v>#VALUE!</v>
      </c>
      <c r="K77" s="34" t="e">
        <f>ROUND(I77/4,2)</f>
        <v>#VALUE!</v>
      </c>
      <c r="L77" s="34" t="e">
        <f>ROUND(I77/4,2)</f>
        <v>#VALUE!</v>
      </c>
      <c r="M77" s="34" t="e">
        <f>I77-(J77+K77+L77)</f>
        <v>#VALUE!</v>
      </c>
      <c r="O77" s="4"/>
    </row>
    <row r="78" spans="1:15" ht="12.75" hidden="1" customHeight="1" x14ac:dyDescent="0.2">
      <c r="A78" s="20"/>
      <c r="B78" s="87" t="s">
        <v>164</v>
      </c>
      <c r="C78" s="88"/>
      <c r="D78" s="88"/>
      <c r="E78" s="88"/>
      <c r="F78" s="88"/>
      <c r="G78" s="89"/>
      <c r="H78" s="35">
        <v>0</v>
      </c>
      <c r="I78" s="35" t="s">
        <v>172</v>
      </c>
      <c r="J78" s="34" t="e">
        <f>ROUND(I78/4,2)</f>
        <v>#VALUE!</v>
      </c>
      <c r="K78" s="34" t="e">
        <f>ROUND(I78/4,2)</f>
        <v>#VALUE!</v>
      </c>
      <c r="L78" s="34" t="e">
        <f>ROUND(I78/4,2)</f>
        <v>#VALUE!</v>
      </c>
      <c r="M78" s="34" t="e">
        <f>I78-(J78+K78+L78)</f>
        <v>#VALUE!</v>
      </c>
      <c r="O78" s="4"/>
    </row>
    <row r="79" spans="1:15" ht="12.75" customHeight="1" x14ac:dyDescent="0.2">
      <c r="A79" s="20" t="s">
        <v>37</v>
      </c>
      <c r="B79" s="90" t="s">
        <v>110</v>
      </c>
      <c r="C79" s="114"/>
      <c r="D79" s="114"/>
      <c r="E79" s="114"/>
      <c r="F79" s="114"/>
      <c r="G79" s="115"/>
      <c r="H79" s="35" t="s">
        <v>142</v>
      </c>
      <c r="I79" s="35" t="s">
        <v>142</v>
      </c>
      <c r="J79" s="34" t="e">
        <f>ROUND(I79/4,2)</f>
        <v>#VALUE!</v>
      </c>
      <c r="K79" s="34" t="e">
        <f>ROUND(I79/4,2)</f>
        <v>#VALUE!</v>
      </c>
      <c r="L79" s="34" t="e">
        <f>ROUND(I79/4,2)</f>
        <v>#VALUE!</v>
      </c>
      <c r="M79" s="34" t="e">
        <f>I79-(J79+K79+L79)</f>
        <v>#VALUE!</v>
      </c>
      <c r="O79" s="4"/>
    </row>
    <row r="80" spans="1:15" ht="12.75" customHeight="1" x14ac:dyDescent="0.2">
      <c r="A80" s="31"/>
      <c r="B80" s="26"/>
      <c r="C80" s="28"/>
      <c r="D80" s="28"/>
      <c r="E80" s="28"/>
      <c r="F80" s="28"/>
      <c r="G80" s="28"/>
      <c r="H80" s="36"/>
      <c r="I80" s="36"/>
      <c r="J80" s="37"/>
      <c r="K80" s="37"/>
      <c r="L80" s="37"/>
      <c r="M80" s="37"/>
      <c r="O80" s="4"/>
    </row>
    <row r="81" spans="1:15" ht="12.75" customHeight="1" x14ac:dyDescent="0.2">
      <c r="A81" s="24"/>
      <c r="B81" s="33"/>
      <c r="C81" s="30"/>
      <c r="D81" s="30"/>
      <c r="E81" s="30"/>
      <c r="F81" s="30"/>
      <c r="G81" s="30"/>
      <c r="H81" s="38"/>
      <c r="I81" s="38"/>
      <c r="J81" s="39"/>
      <c r="K81" s="39"/>
      <c r="L81" s="39"/>
      <c r="M81" s="39"/>
      <c r="O81" s="4"/>
    </row>
    <row r="82" spans="1:15" ht="12.75" customHeight="1" x14ac:dyDescent="0.2">
      <c r="A82" s="24"/>
      <c r="B82" s="33"/>
      <c r="C82" s="30"/>
      <c r="D82" s="30"/>
      <c r="E82" s="30"/>
      <c r="F82" s="30"/>
      <c r="G82" s="30"/>
      <c r="H82" s="38"/>
      <c r="I82" s="38"/>
      <c r="J82" s="39"/>
      <c r="K82" s="39"/>
      <c r="L82" s="39"/>
      <c r="M82" s="39"/>
      <c r="O82" s="4"/>
    </row>
    <row r="83" spans="1:15" ht="12.75" customHeight="1" x14ac:dyDescent="0.2">
      <c r="A83" s="24"/>
      <c r="B83" s="33"/>
      <c r="C83" s="30"/>
      <c r="D83" s="30"/>
      <c r="E83" s="30"/>
      <c r="F83" s="30"/>
      <c r="G83" s="30"/>
      <c r="H83" s="38"/>
      <c r="I83" s="38"/>
      <c r="J83" s="39"/>
      <c r="K83" s="39"/>
      <c r="L83" s="39"/>
      <c r="M83" s="39"/>
      <c r="N83" s="3"/>
      <c r="O83" s="4"/>
    </row>
    <row r="84" spans="1:15" ht="12.75" customHeight="1" x14ac:dyDescent="0.2">
      <c r="A84" s="32"/>
      <c r="B84" s="27"/>
      <c r="C84" s="29"/>
      <c r="D84" s="29"/>
      <c r="E84" s="29"/>
      <c r="F84" s="29"/>
      <c r="G84" s="29"/>
      <c r="H84" s="40"/>
      <c r="I84" s="40"/>
      <c r="J84" s="41"/>
      <c r="K84" s="41"/>
      <c r="L84" s="41"/>
      <c r="M84" s="41"/>
      <c r="N84" s="3"/>
      <c r="O84" s="4"/>
    </row>
    <row r="85" spans="1:15" ht="12.75" customHeight="1" x14ac:dyDescent="0.2">
      <c r="A85" s="23" t="s">
        <v>38</v>
      </c>
      <c r="B85" s="95" t="s">
        <v>73</v>
      </c>
      <c r="C85" s="96"/>
      <c r="D85" s="96"/>
      <c r="E85" s="96"/>
      <c r="F85" s="96"/>
      <c r="G85" s="97"/>
      <c r="H85" s="35" t="e">
        <f t="shared" ref="H85:M85" si="9">H86+H87+H92+H93+H94+H95+H96</f>
        <v>#VALUE!</v>
      </c>
      <c r="I85" s="35" t="e">
        <f t="shared" si="9"/>
        <v>#VALUE!</v>
      </c>
      <c r="J85" s="35" t="e">
        <f t="shared" si="9"/>
        <v>#VALUE!</v>
      </c>
      <c r="K85" s="35" t="e">
        <f t="shared" si="9"/>
        <v>#VALUE!</v>
      </c>
      <c r="L85" s="35" t="e">
        <f t="shared" si="9"/>
        <v>#VALUE!</v>
      </c>
      <c r="M85" s="35" t="e">
        <f t="shared" si="9"/>
        <v>#VALUE!</v>
      </c>
      <c r="O85" s="4"/>
    </row>
    <row r="86" spans="1:15" ht="12.75" customHeight="1" x14ac:dyDescent="0.2">
      <c r="A86" s="20" t="s">
        <v>39</v>
      </c>
      <c r="B86" s="90" t="s">
        <v>74</v>
      </c>
      <c r="C86" s="91"/>
      <c r="D86" s="91"/>
      <c r="E86" s="91"/>
      <c r="F86" s="91"/>
      <c r="G86" s="92"/>
      <c r="H86" s="35" t="s">
        <v>134</v>
      </c>
      <c r="I86" s="35" t="s">
        <v>134</v>
      </c>
      <c r="J86" s="35" t="e">
        <f>ROUND(I86*0.27,2)</f>
        <v>#VALUE!</v>
      </c>
      <c r="K86" s="35" t="e">
        <f>ROUND(I86*0.22,2)</f>
        <v>#VALUE!</v>
      </c>
      <c r="L86" s="35" t="e">
        <f>ROUND(I86*0.23,2)</f>
        <v>#VALUE!</v>
      </c>
      <c r="M86" s="35" t="e">
        <f>I86-(J86+K86+L86)</f>
        <v>#VALUE!</v>
      </c>
      <c r="O86" s="4"/>
    </row>
    <row r="87" spans="1:15" ht="12.75" customHeight="1" x14ac:dyDescent="0.2">
      <c r="A87" s="20" t="s">
        <v>40</v>
      </c>
      <c r="B87" s="90" t="s">
        <v>75</v>
      </c>
      <c r="C87" s="91"/>
      <c r="D87" s="91"/>
      <c r="E87" s="91"/>
      <c r="F87" s="91"/>
      <c r="G87" s="92"/>
      <c r="H87" s="35" t="e">
        <f t="shared" ref="H87:M87" si="10">H88+H89+H90+H91</f>
        <v>#VALUE!</v>
      </c>
      <c r="I87" s="35" t="e">
        <f t="shared" si="10"/>
        <v>#VALUE!</v>
      </c>
      <c r="J87" s="35" t="e">
        <f t="shared" si="10"/>
        <v>#VALUE!</v>
      </c>
      <c r="K87" s="35" t="e">
        <f t="shared" si="10"/>
        <v>#VALUE!</v>
      </c>
      <c r="L87" s="35" t="e">
        <f t="shared" si="10"/>
        <v>#VALUE!</v>
      </c>
      <c r="M87" s="35" t="e">
        <f t="shared" si="10"/>
        <v>#VALUE!</v>
      </c>
      <c r="O87" s="4"/>
    </row>
    <row r="88" spans="1:15" ht="12.75" customHeight="1" x14ac:dyDescent="0.2">
      <c r="A88" s="20"/>
      <c r="B88" s="87" t="s">
        <v>76</v>
      </c>
      <c r="C88" s="88"/>
      <c r="D88" s="88"/>
      <c r="E88" s="88"/>
      <c r="F88" s="88"/>
      <c r="G88" s="89"/>
      <c r="H88" s="35" t="s">
        <v>135</v>
      </c>
      <c r="I88" s="35" t="s">
        <v>135</v>
      </c>
      <c r="J88" s="35">
        <v>0</v>
      </c>
      <c r="K88" s="35" t="e">
        <f>ROUND(I88/2,2)</f>
        <v>#VALUE!</v>
      </c>
      <c r="L88" s="35">
        <v>0</v>
      </c>
      <c r="M88" s="35" t="e">
        <f>ROUND(I88/2,2)</f>
        <v>#VALUE!</v>
      </c>
      <c r="O88" s="4"/>
    </row>
    <row r="89" spans="1:15" ht="12.75" customHeight="1" x14ac:dyDescent="0.2">
      <c r="A89" s="20"/>
      <c r="B89" s="87" t="s">
        <v>77</v>
      </c>
      <c r="C89" s="88"/>
      <c r="D89" s="88"/>
      <c r="E89" s="88"/>
      <c r="F89" s="88"/>
      <c r="G89" s="89"/>
      <c r="H89" s="35" t="s">
        <v>136</v>
      </c>
      <c r="I89" s="35" t="s">
        <v>136</v>
      </c>
      <c r="J89" s="34" t="e">
        <f t="shared" ref="J89:J95" si="11">ROUND(I89/4,2)</f>
        <v>#VALUE!</v>
      </c>
      <c r="K89" s="34" t="e">
        <f t="shared" ref="K89:K95" si="12">ROUND(I89/4,2)</f>
        <v>#VALUE!</v>
      </c>
      <c r="L89" s="34" t="e">
        <f t="shared" ref="L89:L95" si="13">ROUND(I89/4,2)</f>
        <v>#VALUE!</v>
      </c>
      <c r="M89" s="34" t="e">
        <f t="shared" ref="M89:M95" si="14">I89-(J89+K89+L89)</f>
        <v>#VALUE!</v>
      </c>
      <c r="O89" s="4"/>
    </row>
    <row r="90" spans="1:15" ht="12.75" customHeight="1" x14ac:dyDescent="0.2">
      <c r="A90" s="20"/>
      <c r="B90" s="87" t="s">
        <v>152</v>
      </c>
      <c r="C90" s="88"/>
      <c r="D90" s="88"/>
      <c r="E90" s="88"/>
      <c r="F90" s="88"/>
      <c r="G90" s="89"/>
      <c r="H90" s="35"/>
      <c r="I90" s="35"/>
      <c r="J90" s="34">
        <f t="shared" si="11"/>
        <v>0</v>
      </c>
      <c r="K90" s="34">
        <f t="shared" si="12"/>
        <v>0</v>
      </c>
      <c r="L90" s="34">
        <f t="shared" si="13"/>
        <v>0</v>
      </c>
      <c r="M90" s="34">
        <f t="shared" si="14"/>
        <v>0</v>
      </c>
      <c r="O90" s="4"/>
    </row>
    <row r="91" spans="1:15" x14ac:dyDescent="0.2">
      <c r="A91" s="20"/>
      <c r="B91" s="87" t="s">
        <v>78</v>
      </c>
      <c r="C91" s="88"/>
      <c r="D91" s="88"/>
      <c r="E91" s="88"/>
      <c r="F91" s="88"/>
      <c r="G91" s="89"/>
      <c r="H91" s="35" t="s">
        <v>137</v>
      </c>
      <c r="I91" s="35" t="s">
        <v>137</v>
      </c>
      <c r="J91" s="34" t="e">
        <f t="shared" si="11"/>
        <v>#VALUE!</v>
      </c>
      <c r="K91" s="34" t="e">
        <f t="shared" si="12"/>
        <v>#VALUE!</v>
      </c>
      <c r="L91" s="34" t="e">
        <f t="shared" si="13"/>
        <v>#VALUE!</v>
      </c>
      <c r="M91" s="34" t="e">
        <f t="shared" si="14"/>
        <v>#VALUE!</v>
      </c>
      <c r="O91" s="4"/>
    </row>
    <row r="92" spans="1:15" ht="12.75" customHeight="1" x14ac:dyDescent="0.2">
      <c r="A92" s="20" t="s">
        <v>41</v>
      </c>
      <c r="B92" s="90" t="s">
        <v>79</v>
      </c>
      <c r="C92" s="91"/>
      <c r="D92" s="91"/>
      <c r="E92" s="91"/>
      <c r="F92" s="91"/>
      <c r="G92" s="92"/>
      <c r="H92" s="35" t="s">
        <v>138</v>
      </c>
      <c r="I92" s="35" t="s">
        <v>138</v>
      </c>
      <c r="J92" s="34" t="e">
        <f t="shared" si="11"/>
        <v>#VALUE!</v>
      </c>
      <c r="K92" s="34" t="e">
        <f t="shared" si="12"/>
        <v>#VALUE!</v>
      </c>
      <c r="L92" s="34" t="e">
        <f t="shared" si="13"/>
        <v>#VALUE!</v>
      </c>
      <c r="M92" s="34" t="e">
        <f t="shared" si="14"/>
        <v>#VALUE!</v>
      </c>
      <c r="O92" s="4"/>
    </row>
    <row r="93" spans="1:15" ht="12.75" customHeight="1" x14ac:dyDescent="0.2">
      <c r="A93" s="20" t="s">
        <v>42</v>
      </c>
      <c r="B93" s="90" t="s">
        <v>113</v>
      </c>
      <c r="C93" s="114"/>
      <c r="D93" s="114"/>
      <c r="E93" s="114"/>
      <c r="F93" s="114"/>
      <c r="G93" s="115"/>
      <c r="H93" s="35" t="s">
        <v>139</v>
      </c>
      <c r="I93" s="35" t="s">
        <v>139</v>
      </c>
      <c r="J93" s="34" t="e">
        <f t="shared" si="11"/>
        <v>#VALUE!</v>
      </c>
      <c r="K93" s="34" t="e">
        <f t="shared" si="12"/>
        <v>#VALUE!</v>
      </c>
      <c r="L93" s="34" t="e">
        <f t="shared" si="13"/>
        <v>#VALUE!</v>
      </c>
      <c r="M93" s="34" t="e">
        <f t="shared" si="14"/>
        <v>#VALUE!</v>
      </c>
      <c r="O93" s="4"/>
    </row>
    <row r="94" spans="1:15" ht="12.75" customHeight="1" x14ac:dyDescent="0.2">
      <c r="A94" s="20" t="s">
        <v>43</v>
      </c>
      <c r="B94" s="90" t="s">
        <v>17</v>
      </c>
      <c r="C94" s="91"/>
      <c r="D94" s="91"/>
      <c r="E94" s="91"/>
      <c r="F94" s="91"/>
      <c r="G94" s="92"/>
      <c r="H94" s="35" t="s">
        <v>140</v>
      </c>
      <c r="I94" s="35" t="s">
        <v>140</v>
      </c>
      <c r="J94" s="34" t="e">
        <f t="shared" si="11"/>
        <v>#VALUE!</v>
      </c>
      <c r="K94" s="34" t="e">
        <f t="shared" si="12"/>
        <v>#VALUE!</v>
      </c>
      <c r="L94" s="34" t="e">
        <f t="shared" si="13"/>
        <v>#VALUE!</v>
      </c>
      <c r="M94" s="34" t="e">
        <f t="shared" si="14"/>
        <v>#VALUE!</v>
      </c>
      <c r="O94" s="4"/>
    </row>
    <row r="95" spans="1:15" ht="12.75" customHeight="1" x14ac:dyDescent="0.2">
      <c r="A95" s="20" t="s">
        <v>44</v>
      </c>
      <c r="B95" s="90" t="s">
        <v>18</v>
      </c>
      <c r="C95" s="91"/>
      <c r="D95" s="91"/>
      <c r="E95" s="91"/>
      <c r="F95" s="91"/>
      <c r="G95" s="92"/>
      <c r="H95" s="35" t="s">
        <v>141</v>
      </c>
      <c r="I95" s="35" t="s">
        <v>141</v>
      </c>
      <c r="J95" s="34" t="e">
        <f t="shared" si="11"/>
        <v>#VALUE!</v>
      </c>
      <c r="K95" s="34" t="e">
        <f t="shared" si="12"/>
        <v>#VALUE!</v>
      </c>
      <c r="L95" s="34" t="e">
        <f t="shared" si="13"/>
        <v>#VALUE!</v>
      </c>
      <c r="M95" s="34" t="e">
        <f t="shared" si="14"/>
        <v>#VALUE!</v>
      </c>
      <c r="O95" s="4"/>
    </row>
    <row r="96" spans="1:15" ht="12.75" customHeight="1" x14ac:dyDescent="0.2">
      <c r="A96" s="20" t="s">
        <v>80</v>
      </c>
      <c r="B96" s="90" t="s">
        <v>81</v>
      </c>
      <c r="C96" s="91"/>
      <c r="D96" s="91"/>
      <c r="E96" s="91"/>
      <c r="F96" s="91"/>
      <c r="G96" s="92"/>
      <c r="H96" s="35" t="e">
        <f t="shared" ref="H96:M96" si="15">H97+H98+H99</f>
        <v>#VALUE!</v>
      </c>
      <c r="I96" s="35" t="e">
        <f t="shared" si="15"/>
        <v>#VALUE!</v>
      </c>
      <c r="J96" s="35" t="e">
        <f t="shared" si="15"/>
        <v>#VALUE!</v>
      </c>
      <c r="K96" s="35" t="e">
        <f t="shared" si="15"/>
        <v>#VALUE!</v>
      </c>
      <c r="L96" s="35" t="e">
        <f t="shared" si="15"/>
        <v>#VALUE!</v>
      </c>
      <c r="M96" s="35" t="e">
        <f t="shared" si="15"/>
        <v>#VALUE!</v>
      </c>
      <c r="O96" s="4"/>
    </row>
    <row r="97" spans="1:15" ht="12.75" hidden="1" customHeight="1" x14ac:dyDescent="0.2">
      <c r="A97" s="20"/>
      <c r="B97" s="87" t="s">
        <v>148</v>
      </c>
      <c r="C97" s="88"/>
      <c r="D97" s="88"/>
      <c r="E97" s="88"/>
      <c r="F97" s="88"/>
      <c r="G97" s="89"/>
      <c r="H97" s="35" t="s">
        <v>151</v>
      </c>
      <c r="I97" s="35" t="s">
        <v>151</v>
      </c>
      <c r="J97" s="34" t="e">
        <f>ROUND(I97/4,2)</f>
        <v>#VALUE!</v>
      </c>
      <c r="K97" s="34" t="e">
        <f>ROUND(I97/4,2)</f>
        <v>#VALUE!</v>
      </c>
      <c r="L97" s="34" t="e">
        <f>ROUND(I97/4,2)</f>
        <v>#VALUE!</v>
      </c>
      <c r="M97" s="34" t="e">
        <f>I97-(J97+K97+L97)</f>
        <v>#VALUE!</v>
      </c>
      <c r="O97" s="4"/>
    </row>
    <row r="98" spans="1:15" ht="12.75" hidden="1" customHeight="1" x14ac:dyDescent="0.2">
      <c r="A98" s="20"/>
      <c r="B98" s="87" t="s">
        <v>149</v>
      </c>
      <c r="C98" s="88"/>
      <c r="D98" s="88"/>
      <c r="E98" s="88"/>
      <c r="F98" s="88"/>
      <c r="G98" s="89"/>
      <c r="H98" s="35" t="s">
        <v>150</v>
      </c>
      <c r="I98" s="35" t="s">
        <v>150</v>
      </c>
      <c r="J98" s="34" t="e">
        <f>ROUND(I98/4,2)</f>
        <v>#VALUE!</v>
      </c>
      <c r="K98" s="34" t="e">
        <f>ROUND(I98/4,2)</f>
        <v>#VALUE!</v>
      </c>
      <c r="L98" s="34" t="e">
        <f>ROUND(I98/4,2)</f>
        <v>#VALUE!</v>
      </c>
      <c r="M98" s="34" t="e">
        <f>I98-(J98+K98+L98)</f>
        <v>#VALUE!</v>
      </c>
      <c r="O98" s="4"/>
    </row>
    <row r="99" spans="1:15" ht="12.75" hidden="1" customHeight="1" x14ac:dyDescent="0.2">
      <c r="A99" s="20"/>
      <c r="B99" s="87" t="s">
        <v>146</v>
      </c>
      <c r="C99" s="88"/>
      <c r="D99" s="88"/>
      <c r="E99" s="88"/>
      <c r="F99" s="88"/>
      <c r="G99" s="89"/>
      <c r="H99" s="35" t="s">
        <v>163</v>
      </c>
      <c r="I99" s="35" t="s">
        <v>163</v>
      </c>
      <c r="J99" s="34" t="e">
        <f>ROUND(I99/4,2)</f>
        <v>#VALUE!</v>
      </c>
      <c r="K99" s="34" t="e">
        <f>ROUND(I99/4,2)</f>
        <v>#VALUE!</v>
      </c>
      <c r="L99" s="34" t="e">
        <f>ROUND(I99/4,2)</f>
        <v>#VALUE!</v>
      </c>
      <c r="M99" s="34" t="e">
        <f>ROUND(I99/4,2)</f>
        <v>#VALUE!</v>
      </c>
      <c r="O99" s="4"/>
    </row>
    <row r="100" spans="1:15" ht="12.75" customHeight="1" x14ac:dyDescent="0.2">
      <c r="A100" s="48"/>
      <c r="B100" s="95" t="s">
        <v>19</v>
      </c>
      <c r="C100" s="96"/>
      <c r="D100" s="96"/>
      <c r="E100" s="96"/>
      <c r="F100" s="96"/>
      <c r="G100" s="97"/>
      <c r="H100" s="42" t="e">
        <f t="shared" ref="H100:M100" si="16">H41+H60+H66+H85</f>
        <v>#VALUE!</v>
      </c>
      <c r="I100" s="42" t="e">
        <f t="shared" si="16"/>
        <v>#VALUE!</v>
      </c>
      <c r="J100" s="42" t="e">
        <f t="shared" si="16"/>
        <v>#VALUE!</v>
      </c>
      <c r="K100" s="42" t="e">
        <f t="shared" si="16"/>
        <v>#VALUE!</v>
      </c>
      <c r="L100" s="42" t="e">
        <f t="shared" si="16"/>
        <v>#VALUE!</v>
      </c>
      <c r="M100" s="42" t="e">
        <f t="shared" si="16"/>
        <v>#VALUE!</v>
      </c>
      <c r="O100" s="4"/>
    </row>
    <row r="101" spans="1:15" ht="12.75" customHeight="1" x14ac:dyDescent="0.2">
      <c r="A101" s="24"/>
      <c r="B101" s="43"/>
      <c r="C101" s="43"/>
      <c r="D101" s="43"/>
      <c r="E101" s="43"/>
      <c r="F101" s="43"/>
      <c r="G101" s="43"/>
      <c r="H101" s="47"/>
      <c r="I101" s="47"/>
      <c r="J101" s="44"/>
      <c r="K101" s="44"/>
      <c r="L101" s="45"/>
      <c r="M101" s="45"/>
      <c r="O101" s="4"/>
    </row>
    <row r="102" spans="1:15" x14ac:dyDescent="0.2">
      <c r="A102" s="49"/>
      <c r="B102" s="95" t="s">
        <v>82</v>
      </c>
      <c r="C102" s="96"/>
      <c r="D102" s="96"/>
      <c r="E102" s="96"/>
      <c r="F102" s="96"/>
      <c r="G102" s="97"/>
      <c r="H102" s="42" t="e">
        <f>ROUND(H100/(D13*12),2)</f>
        <v>#VALUE!</v>
      </c>
      <c r="I102" s="42" t="e">
        <f>ROUND(I100/(D13*12),2)</f>
        <v>#VALUE!</v>
      </c>
      <c r="J102" s="46"/>
      <c r="K102" s="24"/>
      <c r="L102" s="24"/>
      <c r="M102" s="24"/>
      <c r="O102" s="4"/>
    </row>
    <row r="103" spans="1:15" x14ac:dyDescent="0.2">
      <c r="A103" s="24"/>
      <c r="B103" s="33"/>
      <c r="C103" s="33"/>
      <c r="D103" s="33"/>
      <c r="E103" s="33"/>
      <c r="F103" s="33"/>
      <c r="G103" s="33"/>
      <c r="H103" s="24"/>
      <c r="I103" s="24"/>
      <c r="J103" s="24"/>
      <c r="K103" s="24"/>
      <c r="L103" s="24"/>
      <c r="M103" s="24"/>
      <c r="O103" s="4"/>
    </row>
    <row r="104" spans="1:15" x14ac:dyDescent="0.2">
      <c r="A104" s="24"/>
      <c r="B104" s="33"/>
      <c r="C104" s="33"/>
      <c r="D104" s="33"/>
      <c r="E104" s="33"/>
      <c r="F104" s="33"/>
      <c r="G104" s="33"/>
      <c r="H104" s="24"/>
      <c r="I104" s="24"/>
      <c r="J104" s="24"/>
      <c r="K104" s="24"/>
      <c r="L104" s="24"/>
      <c r="M104" s="24"/>
      <c r="O104" s="4"/>
    </row>
    <row r="105" spans="1:15" x14ac:dyDescent="0.2">
      <c r="A105" s="24"/>
      <c r="B105" s="33"/>
      <c r="C105" s="33"/>
      <c r="D105" s="33"/>
      <c r="E105" s="33"/>
      <c r="F105" s="33"/>
      <c r="G105" s="33"/>
      <c r="H105" s="24"/>
      <c r="I105" s="24"/>
      <c r="J105" s="24"/>
      <c r="K105" s="24"/>
      <c r="L105" s="24"/>
      <c r="M105" s="24"/>
      <c r="N105" s="3"/>
    </row>
    <row r="106" spans="1:15" x14ac:dyDescent="0.2">
      <c r="A106" s="24"/>
      <c r="B106" s="1"/>
      <c r="C106" s="1"/>
      <c r="D106" s="1"/>
      <c r="E106" s="25"/>
      <c r="F106" s="25"/>
      <c r="G106" s="24"/>
      <c r="H106" s="24"/>
      <c r="I106" s="24"/>
      <c r="J106" s="24"/>
      <c r="K106" s="24"/>
      <c r="L106" s="24"/>
      <c r="M106" s="24"/>
      <c r="N106" s="3"/>
    </row>
    <row r="107" spans="1:15" x14ac:dyDescent="0.2">
      <c r="A107" s="24"/>
      <c r="B107" s="25"/>
      <c r="C107" s="25"/>
      <c r="D107" s="25"/>
      <c r="E107" s="25"/>
      <c r="F107" s="25"/>
      <c r="G107" s="24"/>
      <c r="H107" s="24"/>
      <c r="I107" s="24"/>
      <c r="J107" s="24"/>
      <c r="K107" s="24"/>
      <c r="L107" s="24"/>
      <c r="M107" s="24"/>
      <c r="N107" s="3"/>
    </row>
    <row r="108" spans="1:15" x14ac:dyDescent="0.2">
      <c r="A108" s="24"/>
      <c r="B108" s="25"/>
      <c r="C108" s="25"/>
      <c r="D108" s="25"/>
      <c r="E108" s="25"/>
      <c r="F108" s="25"/>
      <c r="G108" s="24"/>
      <c r="H108" s="24"/>
      <c r="I108" s="25"/>
      <c r="J108" s="24"/>
      <c r="K108" s="25"/>
      <c r="L108" s="25"/>
      <c r="M108" s="25"/>
    </row>
    <row r="109" spans="1:15" x14ac:dyDescent="0.2">
      <c r="A109" s="25"/>
      <c r="B109" s="25" t="s">
        <v>156</v>
      </c>
      <c r="C109" s="25"/>
      <c r="D109" s="25"/>
      <c r="E109" s="25" t="s">
        <v>157</v>
      </c>
      <c r="F109" s="25"/>
      <c r="G109" s="25"/>
      <c r="H109" s="25"/>
      <c r="I109" s="25"/>
      <c r="J109" s="25"/>
      <c r="K109" s="25"/>
      <c r="L109" s="25"/>
      <c r="M109" s="25"/>
    </row>
    <row r="110" spans="1:15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1:15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1:15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</row>
    <row r="117" spans="2:2" x14ac:dyDescent="0.2">
      <c r="B117" t="s">
        <v>158</v>
      </c>
    </row>
  </sheetData>
  <mergeCells count="81">
    <mergeCell ref="B92:G92"/>
    <mergeCell ref="B90:G90"/>
    <mergeCell ref="B86:G86"/>
    <mergeCell ref="B78:G78"/>
    <mergeCell ref="B40:G40"/>
    <mergeCell ref="B48:G48"/>
    <mergeCell ref="B45:G45"/>
    <mergeCell ref="B57:G57"/>
    <mergeCell ref="B50:G50"/>
    <mergeCell ref="B54:G54"/>
    <mergeCell ref="B56:G56"/>
    <mergeCell ref="B52:G52"/>
    <mergeCell ref="B46:G46"/>
    <mergeCell ref="B55:G55"/>
    <mergeCell ref="B70:G70"/>
    <mergeCell ref="B85:G85"/>
    <mergeCell ref="B79:G79"/>
    <mergeCell ref="B77:G77"/>
    <mergeCell ref="B75:G75"/>
    <mergeCell ref="B76:G76"/>
    <mergeCell ref="B64:G64"/>
    <mergeCell ref="B62:G62"/>
    <mergeCell ref="B61:G61"/>
    <mergeCell ref="B60:G60"/>
    <mergeCell ref="B67:G67"/>
    <mergeCell ref="B69:G69"/>
    <mergeCell ref="B59:G59"/>
    <mergeCell ref="B58:G58"/>
    <mergeCell ref="B102:G102"/>
    <mergeCell ref="B100:G100"/>
    <mergeCell ref="B99:G99"/>
    <mergeCell ref="B96:G96"/>
    <mergeCell ref="B68:G68"/>
    <mergeCell ref="B87:G87"/>
    <mergeCell ref="B72:G72"/>
    <mergeCell ref="B71:G71"/>
    <mergeCell ref="B98:G98"/>
    <mergeCell ref="B97:G97"/>
    <mergeCell ref="B94:G94"/>
    <mergeCell ref="B93:G93"/>
    <mergeCell ref="B95:G95"/>
    <mergeCell ref="B74:G74"/>
    <mergeCell ref="B89:G89"/>
    <mergeCell ref="B91:G91"/>
    <mergeCell ref="D7:I7"/>
    <mergeCell ref="A8:D8"/>
    <mergeCell ref="A10:D10"/>
    <mergeCell ref="A12:C12"/>
    <mergeCell ref="A36:M36"/>
    <mergeCell ref="L16:M16"/>
    <mergeCell ref="A30:M30"/>
    <mergeCell ref="L13:M13"/>
    <mergeCell ref="A31:M31"/>
    <mergeCell ref="A34:M34"/>
    <mergeCell ref="A18:C18"/>
    <mergeCell ref="A15:C15"/>
    <mergeCell ref="A17:C17"/>
    <mergeCell ref="A32:M32"/>
    <mergeCell ref="A39:M39"/>
    <mergeCell ref="L14:M14"/>
    <mergeCell ref="A13:C13"/>
    <mergeCell ref="L17:M17"/>
    <mergeCell ref="A14:C14"/>
    <mergeCell ref="L15:M15"/>
    <mergeCell ref="A16:C16"/>
    <mergeCell ref="A38:M38"/>
    <mergeCell ref="A26:M26"/>
    <mergeCell ref="B65:G65"/>
    <mergeCell ref="B88:G88"/>
    <mergeCell ref="B73:G73"/>
    <mergeCell ref="A35:M35"/>
    <mergeCell ref="B41:G41"/>
    <mergeCell ref="B53:G53"/>
    <mergeCell ref="B47:G47"/>
    <mergeCell ref="B63:G63"/>
    <mergeCell ref="B42:G42"/>
    <mergeCell ref="B43:G43"/>
    <mergeCell ref="B44:G44"/>
    <mergeCell ref="B66:G66"/>
    <mergeCell ref="B49:G49"/>
    <mergeCell ref="B51:G51"/>
  </mergeCells>
  <phoneticPr fontId="3" type="noConversion"/>
  <pageMargins left="0.24" right="0.17" top="0.27" bottom="0.21" header="0.17" footer="0.17"/>
  <pageSetup paperSize="9" scale="69" orientation="portrait" r:id="rId1"/>
  <headerFooter alignWithMargins="0"/>
  <rowBreaks count="1" manualBreakCount="1">
    <brk id="8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9"/>
  <sheetViews>
    <sheetView tabSelected="1" workbookViewId="0">
      <selection activeCell="B20" sqref="B20:G20"/>
    </sheetView>
  </sheetViews>
  <sheetFormatPr defaultRowHeight="14.25" customHeight="1" x14ac:dyDescent="0.2"/>
  <cols>
    <col min="1" max="3" width="9.140625" style="59"/>
    <col min="4" max="4" width="11.28515625" style="59" customWidth="1"/>
    <col min="5" max="7" width="9.140625" style="59"/>
    <col min="8" max="8" width="20.42578125" style="59" customWidth="1"/>
    <col min="9" max="9" width="17.7109375" style="59" customWidth="1"/>
    <col min="10" max="10" width="16" style="59" customWidth="1"/>
    <col min="11" max="11" width="14.42578125" style="59" customWidth="1"/>
    <col min="12" max="12" width="15.7109375" style="59" customWidth="1"/>
    <col min="13" max="16384" width="9.140625" style="59"/>
  </cols>
  <sheetData>
    <row r="2" spans="1:12" ht="14.25" customHeight="1" x14ac:dyDescent="0.2">
      <c r="A2" s="126" t="s">
        <v>298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8" customHeight="1" x14ac:dyDescent="0.2">
      <c r="A3" s="126" t="s">
        <v>317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ht="14.25" customHeight="1" x14ac:dyDescent="0.2">
      <c r="A4" s="130" t="s">
        <v>322</v>
      </c>
      <c r="B4" s="130"/>
      <c r="C4" s="130"/>
      <c r="D4" s="130"/>
    </row>
    <row r="6" spans="1:12" ht="14.25" customHeight="1" x14ac:dyDescent="0.2">
      <c r="A6" s="111" t="s">
        <v>161</v>
      </c>
      <c r="B6" s="111"/>
      <c r="C6" s="111"/>
      <c r="D6" s="111"/>
      <c r="E6" s="83"/>
      <c r="H6" s="60"/>
      <c r="I6" s="60"/>
    </row>
    <row r="7" spans="1:12" ht="14.25" customHeight="1" x14ac:dyDescent="0.2">
      <c r="A7" s="131"/>
      <c r="B7" s="132"/>
      <c r="C7" s="132"/>
      <c r="D7" s="62"/>
      <c r="E7" s="61"/>
      <c r="F7" s="63"/>
      <c r="G7" s="63"/>
      <c r="H7" s="61"/>
      <c r="I7" s="64"/>
      <c r="J7" s="64"/>
    </row>
    <row r="8" spans="1:12" ht="14.25" customHeight="1" x14ac:dyDescent="0.2">
      <c r="A8" s="133" t="s">
        <v>83</v>
      </c>
      <c r="B8" s="133"/>
      <c r="C8" s="133"/>
      <c r="D8" s="78">
        <v>36241.600000000006</v>
      </c>
      <c r="E8" s="63"/>
      <c r="F8" s="63"/>
      <c r="G8" s="63"/>
      <c r="H8" s="61"/>
      <c r="I8" s="66"/>
      <c r="J8" s="66"/>
    </row>
    <row r="9" spans="1:12" ht="14.25" customHeight="1" x14ac:dyDescent="0.2">
      <c r="A9" s="133" t="s">
        <v>286</v>
      </c>
      <c r="B9" s="133"/>
      <c r="C9" s="133"/>
      <c r="D9" s="79">
        <v>29618.800000000003</v>
      </c>
      <c r="E9" s="63"/>
      <c r="F9" s="63"/>
      <c r="G9" s="63"/>
      <c r="H9" s="61"/>
      <c r="I9" s="66"/>
      <c r="J9" s="66"/>
    </row>
    <row r="10" spans="1:12" ht="14.25" customHeight="1" x14ac:dyDescent="0.2">
      <c r="A10" s="133" t="s">
        <v>46</v>
      </c>
      <c r="B10" s="133"/>
      <c r="C10" s="133"/>
      <c r="D10" s="79">
        <v>21548</v>
      </c>
      <c r="E10" s="63"/>
      <c r="F10" s="63"/>
      <c r="G10" s="63"/>
      <c r="H10" s="61"/>
      <c r="I10" s="66"/>
      <c r="J10" s="66"/>
    </row>
    <row r="11" spans="1:12" ht="14.25" customHeight="1" x14ac:dyDescent="0.2">
      <c r="A11" s="133" t="s">
        <v>47</v>
      </c>
      <c r="B11" s="133"/>
      <c r="C11" s="133"/>
      <c r="D11" s="79">
        <v>14693.600000000002</v>
      </c>
      <c r="E11" s="63"/>
      <c r="F11" s="63"/>
      <c r="G11" s="63"/>
      <c r="H11" s="61"/>
      <c r="I11" s="55"/>
      <c r="J11" s="55"/>
    </row>
    <row r="12" spans="1:12" ht="14.25" customHeight="1" x14ac:dyDescent="0.2">
      <c r="A12" s="141" t="s">
        <v>1</v>
      </c>
      <c r="B12" s="142"/>
      <c r="C12" s="143"/>
      <c r="D12" s="65"/>
      <c r="E12" s="63"/>
      <c r="F12" s="63"/>
      <c r="G12" s="63"/>
      <c r="H12" s="61"/>
      <c r="I12" s="66"/>
      <c r="J12" s="66"/>
    </row>
    <row r="13" spans="1:12" ht="14.25" customHeight="1" x14ac:dyDescent="0.2">
      <c r="A13" s="141" t="s">
        <v>283</v>
      </c>
      <c r="B13" s="142"/>
      <c r="C13" s="143"/>
      <c r="D13" s="80">
        <v>6622.8</v>
      </c>
      <c r="E13" s="63"/>
      <c r="F13" s="63"/>
      <c r="G13" s="63"/>
      <c r="H13" s="61"/>
    </row>
    <row r="14" spans="1:12" ht="14.25" customHeight="1" x14ac:dyDescent="0.2">
      <c r="A14" s="135" t="s">
        <v>52</v>
      </c>
      <c r="B14" s="136"/>
      <c r="C14" s="137"/>
      <c r="D14" s="67">
        <v>38.44</v>
      </c>
      <c r="E14" s="68"/>
      <c r="F14" s="69"/>
      <c r="G14" s="63"/>
      <c r="H14" s="61"/>
      <c r="I14" s="60"/>
    </row>
    <row r="17" spans="1:12" s="153" customFormat="1" ht="14.25" customHeight="1" x14ac:dyDescent="0.2">
      <c r="A17" s="152" t="s">
        <v>174</v>
      </c>
      <c r="B17" s="134" t="s">
        <v>173</v>
      </c>
      <c r="C17" s="134"/>
      <c r="D17" s="134"/>
      <c r="E17" s="134"/>
      <c r="F17" s="134"/>
      <c r="G17" s="134"/>
      <c r="H17" s="134" t="s">
        <v>284</v>
      </c>
      <c r="I17" s="134" t="s">
        <v>1</v>
      </c>
      <c r="J17" s="134"/>
      <c r="K17" s="134"/>
      <c r="L17" s="134"/>
    </row>
    <row r="18" spans="1:12" s="153" customFormat="1" ht="14.25" customHeight="1" x14ac:dyDescent="0.2">
      <c r="A18" s="152"/>
      <c r="B18" s="134"/>
      <c r="C18" s="134"/>
      <c r="D18" s="134"/>
      <c r="E18" s="134"/>
      <c r="F18" s="134"/>
      <c r="G18" s="134"/>
      <c r="H18" s="134"/>
      <c r="I18" s="84" t="s">
        <v>2</v>
      </c>
      <c r="J18" s="84" t="s">
        <v>3</v>
      </c>
      <c r="K18" s="84" t="s">
        <v>4</v>
      </c>
      <c r="L18" s="84" t="s">
        <v>55</v>
      </c>
    </row>
    <row r="19" spans="1:12" ht="14.25" customHeight="1" x14ac:dyDescent="0.2">
      <c r="A19" s="52">
        <v>1</v>
      </c>
      <c r="B19" s="128">
        <v>2</v>
      </c>
      <c r="C19" s="128"/>
      <c r="D19" s="128"/>
      <c r="E19" s="128"/>
      <c r="F19" s="128"/>
      <c r="G19" s="128"/>
      <c r="H19" s="52">
        <v>3</v>
      </c>
      <c r="I19" s="18">
        <v>4</v>
      </c>
      <c r="J19" s="18">
        <v>5</v>
      </c>
      <c r="K19" s="18">
        <v>6</v>
      </c>
      <c r="L19" s="18">
        <v>7</v>
      </c>
    </row>
    <row r="20" spans="1:12" ht="31.5" customHeight="1" x14ac:dyDescent="0.2">
      <c r="A20" s="53" t="s">
        <v>175</v>
      </c>
      <c r="B20" s="125" t="s">
        <v>176</v>
      </c>
      <c r="C20" s="125"/>
      <c r="D20" s="125"/>
      <c r="E20" s="125"/>
      <c r="F20" s="125"/>
      <c r="G20" s="125"/>
      <c r="H20" s="74">
        <f>H21+H35+H41+H45+H46+H62+H92+H93+H101+H110+H111+H119+H126+H127+H138</f>
        <v>11306088.370000001</v>
      </c>
      <c r="I20" s="75">
        <f>I21+I35+I41+I45+I46+I62+I92+I93+I101+I110+I111+I119+I126+I127+I138</f>
        <v>6011464.5500000007</v>
      </c>
      <c r="J20" s="75">
        <f>J21+J35+J41+J45+J46+J62+J92+J93+J101+J110+J111+J119+J126+J127+J138</f>
        <v>1693838.73</v>
      </c>
      <c r="K20" s="75">
        <f>K21+K35+K41+K45+K46+K62+K92+K93+K101+K110+K111+K119+K126+K127+K138</f>
        <v>1831965.8599999999</v>
      </c>
      <c r="L20" s="75">
        <f>L21+L35+L41+L45+L46+L62+L92+L93+L101+L110+L111+L119+L126+L127+L138</f>
        <v>1768819.23</v>
      </c>
    </row>
    <row r="21" spans="1:12" ht="14.25" customHeight="1" x14ac:dyDescent="0.2">
      <c r="A21" s="19" t="s">
        <v>20</v>
      </c>
      <c r="B21" s="125" t="s">
        <v>282</v>
      </c>
      <c r="C21" s="125"/>
      <c r="D21" s="125"/>
      <c r="E21" s="125"/>
      <c r="F21" s="125"/>
      <c r="G21" s="125"/>
      <c r="H21" s="74">
        <v>1054303.2</v>
      </c>
      <c r="I21" s="76">
        <v>263575.8</v>
      </c>
      <c r="J21" s="76">
        <v>263575.8</v>
      </c>
      <c r="K21" s="76">
        <v>263575.8</v>
      </c>
      <c r="L21" s="76">
        <v>263575.8</v>
      </c>
    </row>
    <row r="22" spans="1:12" ht="14.25" customHeight="1" x14ac:dyDescent="0.2">
      <c r="A22" s="19"/>
      <c r="B22" s="144" t="s">
        <v>1</v>
      </c>
      <c r="C22" s="145"/>
      <c r="D22" s="145"/>
      <c r="E22" s="145"/>
      <c r="F22" s="145"/>
      <c r="G22" s="145"/>
      <c r="H22" s="76"/>
      <c r="I22" s="77"/>
      <c r="J22" s="77"/>
      <c r="K22" s="77"/>
      <c r="L22" s="77"/>
    </row>
    <row r="23" spans="1:12" ht="14.25" customHeight="1" x14ac:dyDescent="0.2">
      <c r="A23" s="22" t="s">
        <v>21</v>
      </c>
      <c r="B23" s="123" t="s">
        <v>177</v>
      </c>
      <c r="C23" s="123"/>
      <c r="D23" s="123"/>
      <c r="E23" s="123"/>
      <c r="F23" s="123"/>
      <c r="G23" s="123"/>
      <c r="H23" s="74">
        <v>1054303.2</v>
      </c>
      <c r="I23" s="76">
        <v>263575.8</v>
      </c>
      <c r="J23" s="76">
        <v>263575.8</v>
      </c>
      <c r="K23" s="76">
        <v>263575.8</v>
      </c>
      <c r="L23" s="76">
        <v>263575.8</v>
      </c>
    </row>
    <row r="24" spans="1:12" ht="14.25" hidden="1" customHeight="1" x14ac:dyDescent="0.2">
      <c r="A24" s="22"/>
      <c r="B24" s="124" t="s">
        <v>1</v>
      </c>
      <c r="C24" s="139"/>
      <c r="D24" s="139"/>
      <c r="E24" s="139"/>
      <c r="F24" s="139"/>
      <c r="G24" s="139"/>
      <c r="H24" s="76"/>
      <c r="I24" s="77"/>
      <c r="J24" s="77"/>
      <c r="K24" s="77"/>
      <c r="L24" s="77"/>
    </row>
    <row r="25" spans="1:12" ht="14.25" customHeight="1" x14ac:dyDescent="0.2">
      <c r="A25" s="22"/>
      <c r="B25" s="124" t="s">
        <v>299</v>
      </c>
      <c r="C25" s="124"/>
      <c r="D25" s="124"/>
      <c r="E25" s="124"/>
      <c r="F25" s="124"/>
      <c r="G25" s="124"/>
      <c r="H25" s="74">
        <v>890810.64</v>
      </c>
      <c r="I25" s="76">
        <v>222702.66</v>
      </c>
      <c r="J25" s="76">
        <v>222702.66</v>
      </c>
      <c r="K25" s="76">
        <v>222702.66</v>
      </c>
      <c r="L25" s="76">
        <v>222702.66</v>
      </c>
    </row>
    <row r="26" spans="1:12" ht="14.25" hidden="1" customHeight="1" x14ac:dyDescent="0.2">
      <c r="A26" s="22"/>
      <c r="B26" s="124" t="s">
        <v>178</v>
      </c>
      <c r="C26" s="124"/>
      <c r="D26" s="124"/>
      <c r="E26" s="124"/>
      <c r="F26" s="124"/>
      <c r="G26" s="124"/>
      <c r="H26" s="76">
        <v>163492.56</v>
      </c>
      <c r="I26" s="76">
        <v>40873.14</v>
      </c>
      <c r="J26" s="76">
        <v>40873.14</v>
      </c>
      <c r="K26" s="76">
        <v>40873.14</v>
      </c>
      <c r="L26" s="76">
        <v>40873.14</v>
      </c>
    </row>
    <row r="27" spans="1:12" ht="14.25" hidden="1" customHeight="1" x14ac:dyDescent="0.2">
      <c r="A27" s="22"/>
      <c r="B27" s="124" t="s">
        <v>1</v>
      </c>
      <c r="C27" s="124"/>
      <c r="D27" s="124"/>
      <c r="E27" s="124"/>
      <c r="F27" s="124"/>
      <c r="G27" s="124"/>
      <c r="H27" s="76"/>
      <c r="I27" s="76"/>
      <c r="J27" s="76"/>
      <c r="K27" s="76"/>
      <c r="L27" s="76"/>
    </row>
    <row r="28" spans="1:12" ht="14.25" customHeight="1" x14ac:dyDescent="0.2">
      <c r="A28" s="22"/>
      <c r="B28" s="124" t="s">
        <v>306</v>
      </c>
      <c r="C28" s="124"/>
      <c r="D28" s="124"/>
      <c r="E28" s="124"/>
      <c r="F28" s="124"/>
      <c r="G28" s="124"/>
      <c r="H28" s="76">
        <v>3043.2</v>
      </c>
      <c r="I28" s="76">
        <v>760.8</v>
      </c>
      <c r="J28" s="76">
        <v>760.8</v>
      </c>
      <c r="K28" s="76">
        <v>760.8</v>
      </c>
      <c r="L28" s="76">
        <v>760.8</v>
      </c>
    </row>
    <row r="29" spans="1:12" ht="14.25" customHeight="1" x14ac:dyDescent="0.2">
      <c r="A29" s="22"/>
      <c r="B29" s="124" t="s">
        <v>307</v>
      </c>
      <c r="C29" s="124"/>
      <c r="D29" s="124"/>
      <c r="E29" s="124"/>
      <c r="F29" s="124"/>
      <c r="G29" s="124"/>
      <c r="H29" s="76">
        <v>316.56</v>
      </c>
      <c r="I29" s="76">
        <v>79.14</v>
      </c>
      <c r="J29" s="76">
        <v>79.14</v>
      </c>
      <c r="K29" s="76">
        <v>79.14</v>
      </c>
      <c r="L29" s="76">
        <v>79.14</v>
      </c>
    </row>
    <row r="30" spans="1:12" ht="14.25" customHeight="1" x14ac:dyDescent="0.2">
      <c r="A30" s="22"/>
      <c r="B30" s="124" t="s">
        <v>308</v>
      </c>
      <c r="C30" s="124"/>
      <c r="D30" s="124"/>
      <c r="E30" s="124"/>
      <c r="F30" s="124"/>
      <c r="G30" s="124"/>
      <c r="H30" s="76">
        <v>143522.76</v>
      </c>
      <c r="I30" s="76">
        <v>35880.69</v>
      </c>
      <c r="J30" s="76">
        <v>35880.69</v>
      </c>
      <c r="K30" s="76">
        <v>35880.69</v>
      </c>
      <c r="L30" s="76">
        <v>35880.69</v>
      </c>
    </row>
    <row r="31" spans="1:12" ht="14.25" customHeight="1" x14ac:dyDescent="0.2">
      <c r="A31" s="22"/>
      <c r="B31" s="124" t="s">
        <v>309</v>
      </c>
      <c r="C31" s="124"/>
      <c r="D31" s="124"/>
      <c r="E31" s="124"/>
      <c r="F31" s="124"/>
      <c r="G31" s="124"/>
      <c r="H31" s="76">
        <v>105.36</v>
      </c>
      <c r="I31" s="76">
        <v>26.34</v>
      </c>
      <c r="J31" s="76">
        <v>26.34</v>
      </c>
      <c r="K31" s="76">
        <v>26.34</v>
      </c>
      <c r="L31" s="76">
        <v>26.34</v>
      </c>
    </row>
    <row r="32" spans="1:12" ht="14.25" customHeight="1" x14ac:dyDescent="0.2">
      <c r="A32" s="22"/>
      <c r="B32" s="124" t="s">
        <v>310</v>
      </c>
      <c r="C32" s="124"/>
      <c r="D32" s="124"/>
      <c r="E32" s="124"/>
      <c r="F32" s="124"/>
      <c r="G32" s="124"/>
      <c r="H32" s="76">
        <v>382.44</v>
      </c>
      <c r="I32" s="76">
        <v>95.61</v>
      </c>
      <c r="J32" s="76">
        <v>95.61</v>
      </c>
      <c r="K32" s="76">
        <v>95.61</v>
      </c>
      <c r="L32" s="76">
        <v>95.61</v>
      </c>
    </row>
    <row r="33" spans="1:12" ht="14.25" customHeight="1" x14ac:dyDescent="0.2">
      <c r="A33" s="22"/>
      <c r="B33" s="124" t="s">
        <v>314</v>
      </c>
      <c r="C33" s="124"/>
      <c r="D33" s="124"/>
      <c r="E33" s="124"/>
      <c r="F33" s="124"/>
      <c r="G33" s="124"/>
      <c r="H33" s="76">
        <v>16122.24</v>
      </c>
      <c r="I33" s="76">
        <v>4030.56</v>
      </c>
      <c r="J33" s="76">
        <v>4030.56</v>
      </c>
      <c r="K33" s="76">
        <v>4030.56</v>
      </c>
      <c r="L33" s="76">
        <v>4030.56</v>
      </c>
    </row>
    <row r="34" spans="1:12" ht="14.25" customHeight="1" x14ac:dyDescent="0.2">
      <c r="A34" s="22"/>
      <c r="B34" s="146" t="s">
        <v>311</v>
      </c>
      <c r="C34" s="147"/>
      <c r="D34" s="147"/>
      <c r="E34" s="147"/>
      <c r="F34" s="147"/>
      <c r="G34" s="148"/>
      <c r="H34" s="76">
        <v>0</v>
      </c>
      <c r="I34" s="76">
        <v>0</v>
      </c>
      <c r="J34" s="76">
        <v>0</v>
      </c>
      <c r="K34" s="76">
        <v>0</v>
      </c>
      <c r="L34" s="76">
        <v>0</v>
      </c>
    </row>
    <row r="35" spans="1:12" ht="39" customHeight="1" x14ac:dyDescent="0.2">
      <c r="A35" s="53" t="s">
        <v>26</v>
      </c>
      <c r="B35" s="125" t="s">
        <v>179</v>
      </c>
      <c r="C35" s="125"/>
      <c r="D35" s="125"/>
      <c r="E35" s="125"/>
      <c r="F35" s="125"/>
      <c r="G35" s="125"/>
      <c r="H35" s="76">
        <v>1409874.25</v>
      </c>
      <c r="I35" s="76">
        <v>355431.14</v>
      </c>
      <c r="J35" s="76">
        <v>351481.04</v>
      </c>
      <c r="K35" s="76">
        <v>351481.04</v>
      </c>
      <c r="L35" s="76">
        <v>351481.03</v>
      </c>
    </row>
    <row r="36" spans="1:12" ht="14.25" customHeight="1" x14ac:dyDescent="0.2">
      <c r="A36" s="52"/>
      <c r="B36" s="121" t="s">
        <v>1</v>
      </c>
      <c r="C36" s="128"/>
      <c r="D36" s="128"/>
      <c r="E36" s="128"/>
      <c r="F36" s="128"/>
      <c r="G36" s="128"/>
      <c r="H36" s="77"/>
      <c r="I36" s="77"/>
      <c r="J36" s="77"/>
      <c r="K36" s="77"/>
      <c r="L36" s="77"/>
    </row>
    <row r="37" spans="1:12" ht="14.25" customHeight="1" x14ac:dyDescent="0.2">
      <c r="A37" s="52" t="s">
        <v>27</v>
      </c>
      <c r="B37" s="123" t="s">
        <v>312</v>
      </c>
      <c r="C37" s="123"/>
      <c r="D37" s="123"/>
      <c r="E37" s="123"/>
      <c r="F37" s="123"/>
      <c r="G37" s="123"/>
      <c r="H37" s="76">
        <v>451893.41</v>
      </c>
      <c r="I37" s="76">
        <v>115935.93</v>
      </c>
      <c r="J37" s="76">
        <v>111985.83</v>
      </c>
      <c r="K37" s="76">
        <v>111985.83</v>
      </c>
      <c r="L37" s="76">
        <v>111985.82</v>
      </c>
    </row>
    <row r="38" spans="1:12" ht="14.25" hidden="1" customHeight="1" x14ac:dyDescent="0.2">
      <c r="A38" s="22"/>
      <c r="B38" s="124" t="s">
        <v>180</v>
      </c>
      <c r="C38" s="124"/>
      <c r="D38" s="124"/>
      <c r="E38" s="124"/>
      <c r="F38" s="124"/>
      <c r="G38" s="124"/>
      <c r="H38" s="76">
        <v>412453.45</v>
      </c>
      <c r="I38" s="76">
        <v>103113.36</v>
      </c>
      <c r="J38" s="76">
        <v>103113.36</v>
      </c>
      <c r="K38" s="76">
        <v>103113.36</v>
      </c>
      <c r="L38" s="76">
        <v>103113.37</v>
      </c>
    </row>
    <row r="39" spans="1:12" ht="14.25" customHeight="1" x14ac:dyDescent="0.2">
      <c r="A39" s="22"/>
      <c r="B39" s="123" t="s">
        <v>289</v>
      </c>
      <c r="C39" s="123"/>
      <c r="D39" s="123"/>
      <c r="E39" s="123"/>
      <c r="F39" s="123"/>
      <c r="G39" s="123"/>
      <c r="H39" s="76">
        <v>3950.1</v>
      </c>
      <c r="I39" s="76">
        <v>3950.1</v>
      </c>
      <c r="J39" s="76">
        <v>0</v>
      </c>
      <c r="K39" s="76">
        <v>0</v>
      </c>
      <c r="L39" s="76">
        <v>0</v>
      </c>
    </row>
    <row r="40" spans="1:12" ht="14.25" customHeight="1" x14ac:dyDescent="0.2">
      <c r="A40" s="52" t="s">
        <v>28</v>
      </c>
      <c r="B40" s="123" t="s">
        <v>313</v>
      </c>
      <c r="C40" s="123"/>
      <c r="D40" s="123"/>
      <c r="E40" s="123"/>
      <c r="F40" s="123"/>
      <c r="G40" s="123"/>
      <c r="H40" s="76">
        <v>957980.85</v>
      </c>
      <c r="I40" s="76">
        <v>239495.21</v>
      </c>
      <c r="J40" s="76">
        <v>239495.21</v>
      </c>
      <c r="K40" s="76">
        <v>239495.21</v>
      </c>
      <c r="L40" s="76">
        <v>239495.22</v>
      </c>
    </row>
    <row r="41" spans="1:12" ht="13.5" customHeight="1" x14ac:dyDescent="0.2">
      <c r="A41" s="53" t="s">
        <v>29</v>
      </c>
      <c r="B41" s="125" t="s">
        <v>181</v>
      </c>
      <c r="C41" s="125"/>
      <c r="D41" s="125"/>
      <c r="E41" s="125"/>
      <c r="F41" s="125"/>
      <c r="G41" s="125"/>
      <c r="H41" s="76">
        <v>0</v>
      </c>
      <c r="I41" s="76">
        <v>0</v>
      </c>
      <c r="J41" s="76">
        <v>0</v>
      </c>
      <c r="K41" s="76">
        <v>0</v>
      </c>
      <c r="L41" s="76">
        <v>0</v>
      </c>
    </row>
    <row r="42" spans="1:12" ht="14.25" customHeight="1" x14ac:dyDescent="0.2">
      <c r="A42" s="22"/>
      <c r="B42" s="121" t="s">
        <v>1</v>
      </c>
      <c r="C42" s="122"/>
      <c r="D42" s="122"/>
      <c r="E42" s="122"/>
      <c r="F42" s="122"/>
      <c r="G42" s="122"/>
      <c r="H42" s="77"/>
      <c r="I42" s="77"/>
      <c r="J42" s="77"/>
      <c r="K42" s="77"/>
      <c r="L42" s="77"/>
    </row>
    <row r="43" spans="1:12" ht="14.25" customHeight="1" x14ac:dyDescent="0.2">
      <c r="A43" s="52" t="s">
        <v>30</v>
      </c>
      <c r="B43" s="123" t="s">
        <v>182</v>
      </c>
      <c r="C43" s="123"/>
      <c r="D43" s="123"/>
      <c r="E43" s="123"/>
      <c r="F43" s="123"/>
      <c r="G43" s="123"/>
      <c r="H43" s="76">
        <v>0</v>
      </c>
      <c r="I43" s="76">
        <v>0</v>
      </c>
      <c r="J43" s="76">
        <v>0</v>
      </c>
      <c r="K43" s="76">
        <v>0</v>
      </c>
      <c r="L43" s="76">
        <v>0</v>
      </c>
    </row>
    <row r="44" spans="1:12" ht="14.25" customHeight="1" x14ac:dyDescent="0.2">
      <c r="A44" s="52" t="s">
        <v>31</v>
      </c>
      <c r="B44" s="123" t="s">
        <v>238</v>
      </c>
      <c r="C44" s="123"/>
      <c r="D44" s="123"/>
      <c r="E44" s="123"/>
      <c r="F44" s="123"/>
      <c r="G44" s="123"/>
      <c r="H44" s="76">
        <v>0</v>
      </c>
      <c r="I44" s="76">
        <v>0</v>
      </c>
      <c r="J44" s="76">
        <v>0</v>
      </c>
      <c r="K44" s="76">
        <v>0</v>
      </c>
      <c r="L44" s="76">
        <v>0</v>
      </c>
    </row>
    <row r="45" spans="1:12" ht="14.25" customHeight="1" x14ac:dyDescent="0.2">
      <c r="A45" s="53" t="s">
        <v>183</v>
      </c>
      <c r="B45" s="125" t="s">
        <v>184</v>
      </c>
      <c r="C45" s="125"/>
      <c r="D45" s="125"/>
      <c r="E45" s="125"/>
      <c r="F45" s="125"/>
      <c r="G45" s="125"/>
      <c r="H45" s="76">
        <v>0</v>
      </c>
      <c r="I45" s="76">
        <v>0</v>
      </c>
      <c r="J45" s="76">
        <v>0</v>
      </c>
      <c r="K45" s="76">
        <v>0</v>
      </c>
      <c r="L45" s="76">
        <v>0</v>
      </c>
    </row>
    <row r="46" spans="1:12" ht="41.25" customHeight="1" x14ac:dyDescent="0.2">
      <c r="A46" s="53" t="s">
        <v>185</v>
      </c>
      <c r="B46" s="125" t="s">
        <v>186</v>
      </c>
      <c r="C46" s="125"/>
      <c r="D46" s="125"/>
      <c r="E46" s="125"/>
      <c r="F46" s="125"/>
      <c r="G46" s="125"/>
      <c r="H46" s="76">
        <v>1155884.8799999999</v>
      </c>
      <c r="I46" s="76">
        <v>288971.21999999997</v>
      </c>
      <c r="J46" s="76">
        <v>288971.21999999997</v>
      </c>
      <c r="K46" s="76">
        <v>288971.21999999997</v>
      </c>
      <c r="L46" s="76">
        <v>288971.21999999997</v>
      </c>
    </row>
    <row r="47" spans="1:12" ht="14.25" customHeight="1" x14ac:dyDescent="0.2">
      <c r="A47" s="22"/>
      <c r="B47" s="121" t="s">
        <v>1</v>
      </c>
      <c r="C47" s="140"/>
      <c r="D47" s="140"/>
      <c r="E47" s="140"/>
      <c r="F47" s="140"/>
      <c r="G47" s="140"/>
      <c r="H47" s="77"/>
      <c r="I47" s="77"/>
      <c r="J47" s="77"/>
      <c r="K47" s="77"/>
      <c r="L47" s="77"/>
    </row>
    <row r="48" spans="1:12" ht="14.25" customHeight="1" x14ac:dyDescent="0.2">
      <c r="A48" s="52" t="s">
        <v>187</v>
      </c>
      <c r="B48" s="123" t="s">
        <v>276</v>
      </c>
      <c r="C48" s="138"/>
      <c r="D48" s="138"/>
      <c r="E48" s="138"/>
      <c r="F48" s="138"/>
      <c r="G48" s="138"/>
      <c r="H48" s="76">
        <v>1155218.76</v>
      </c>
      <c r="I48" s="76">
        <v>288804.69</v>
      </c>
      <c r="J48" s="76">
        <v>288804.69</v>
      </c>
      <c r="K48" s="76">
        <v>288804.69</v>
      </c>
      <c r="L48" s="76">
        <v>288804.69</v>
      </c>
    </row>
    <row r="49" spans="1:12" ht="14.25" customHeight="1" x14ac:dyDescent="0.2">
      <c r="A49" s="52" t="s">
        <v>315</v>
      </c>
      <c r="B49" s="123" t="s">
        <v>316</v>
      </c>
      <c r="C49" s="138"/>
      <c r="D49" s="138"/>
      <c r="E49" s="138"/>
      <c r="F49" s="138"/>
      <c r="G49" s="138"/>
      <c r="H49" s="76">
        <v>1010856.41</v>
      </c>
      <c r="I49" s="76">
        <v>252714.1</v>
      </c>
      <c r="J49" s="76">
        <v>252714.1</v>
      </c>
      <c r="K49" s="76">
        <v>252714.1</v>
      </c>
      <c r="L49" s="76">
        <v>252714.11</v>
      </c>
    </row>
    <row r="50" spans="1:12" ht="27" customHeight="1" x14ac:dyDescent="0.2">
      <c r="A50" s="52" t="s">
        <v>188</v>
      </c>
      <c r="B50" s="123" t="s">
        <v>275</v>
      </c>
      <c r="C50" s="123"/>
      <c r="D50" s="123"/>
      <c r="E50" s="123"/>
      <c r="F50" s="123"/>
      <c r="G50" s="123"/>
      <c r="H50" s="76">
        <v>666.12</v>
      </c>
      <c r="I50" s="76">
        <v>166.53</v>
      </c>
      <c r="J50" s="76">
        <v>166.53</v>
      </c>
      <c r="K50" s="76">
        <v>166.53</v>
      </c>
      <c r="L50" s="76">
        <v>166.53</v>
      </c>
    </row>
    <row r="51" spans="1:12" ht="14.25" hidden="1" customHeight="1" x14ac:dyDescent="0.2">
      <c r="A51" s="52"/>
      <c r="B51" s="124" t="s">
        <v>239</v>
      </c>
      <c r="C51" s="124"/>
      <c r="D51" s="124"/>
      <c r="E51" s="124"/>
      <c r="F51" s="124"/>
      <c r="G51" s="124"/>
      <c r="H51" s="76">
        <v>666.12</v>
      </c>
      <c r="I51" s="76">
        <v>166.53</v>
      </c>
      <c r="J51" s="76">
        <v>166.53</v>
      </c>
      <c r="K51" s="76">
        <v>166.53</v>
      </c>
      <c r="L51" s="76">
        <v>166.53</v>
      </c>
    </row>
    <row r="52" spans="1:12" ht="14.25" hidden="1" customHeight="1" x14ac:dyDescent="0.2">
      <c r="A52" s="52"/>
      <c r="B52" s="124" t="s">
        <v>240</v>
      </c>
      <c r="C52" s="124"/>
      <c r="D52" s="124"/>
      <c r="E52" s="124"/>
      <c r="F52" s="124"/>
      <c r="G52" s="124"/>
      <c r="H52" s="76">
        <v>0</v>
      </c>
      <c r="I52" s="76">
        <v>0</v>
      </c>
      <c r="J52" s="76">
        <v>0</v>
      </c>
      <c r="K52" s="76">
        <v>0</v>
      </c>
      <c r="L52" s="76">
        <v>0</v>
      </c>
    </row>
    <row r="53" spans="1:12" ht="14.25" hidden="1" customHeight="1" x14ac:dyDescent="0.2">
      <c r="A53" s="52"/>
      <c r="B53" s="124" t="s">
        <v>241</v>
      </c>
      <c r="C53" s="124"/>
      <c r="D53" s="124"/>
      <c r="E53" s="124"/>
      <c r="F53" s="124"/>
      <c r="G53" s="124"/>
      <c r="H53" s="76">
        <v>0</v>
      </c>
      <c r="I53" s="76">
        <v>0</v>
      </c>
      <c r="J53" s="76">
        <v>0</v>
      </c>
      <c r="K53" s="76">
        <v>0</v>
      </c>
      <c r="L53" s="76">
        <v>0</v>
      </c>
    </row>
    <row r="54" spans="1:12" ht="14.25" hidden="1" customHeight="1" x14ac:dyDescent="0.2">
      <c r="A54" s="52"/>
      <c r="B54" s="124" t="s">
        <v>239</v>
      </c>
      <c r="C54" s="124"/>
      <c r="D54" s="124"/>
      <c r="E54" s="124"/>
      <c r="F54" s="124"/>
      <c r="G54" s="124"/>
      <c r="H54" s="76">
        <v>666.12</v>
      </c>
      <c r="I54" s="76">
        <v>166.53</v>
      </c>
      <c r="J54" s="76">
        <v>166.53</v>
      </c>
      <c r="K54" s="76">
        <v>166.53</v>
      </c>
      <c r="L54" s="76">
        <v>166.53</v>
      </c>
    </row>
    <row r="55" spans="1:12" ht="14.25" hidden="1" customHeight="1" x14ac:dyDescent="0.2">
      <c r="A55" s="52"/>
      <c r="B55" s="124" t="s">
        <v>240</v>
      </c>
      <c r="C55" s="124"/>
      <c r="D55" s="124"/>
      <c r="E55" s="124"/>
      <c r="F55" s="124"/>
      <c r="G55" s="124"/>
      <c r="H55" s="76">
        <v>0</v>
      </c>
      <c r="I55" s="76">
        <v>0</v>
      </c>
      <c r="J55" s="76">
        <v>0</v>
      </c>
      <c r="K55" s="76">
        <v>0</v>
      </c>
      <c r="L55" s="76">
        <v>0</v>
      </c>
    </row>
    <row r="56" spans="1:12" ht="14.25" customHeight="1" x14ac:dyDescent="0.2">
      <c r="A56" s="52"/>
      <c r="B56" s="124" t="s">
        <v>300</v>
      </c>
      <c r="C56" s="124"/>
      <c r="D56" s="124"/>
      <c r="E56" s="124"/>
      <c r="F56" s="124"/>
      <c r="G56" s="124"/>
      <c r="H56" s="76">
        <v>0</v>
      </c>
      <c r="I56" s="76">
        <v>0</v>
      </c>
      <c r="J56" s="76">
        <v>0</v>
      </c>
      <c r="K56" s="76">
        <v>0</v>
      </c>
      <c r="L56" s="76">
        <v>0</v>
      </c>
    </row>
    <row r="57" spans="1:12" ht="14.25" customHeight="1" x14ac:dyDescent="0.2">
      <c r="A57" s="52"/>
      <c r="B57" s="124" t="s">
        <v>301</v>
      </c>
      <c r="C57" s="124"/>
      <c r="D57" s="124"/>
      <c r="E57" s="124"/>
      <c r="F57" s="124"/>
      <c r="G57" s="124"/>
      <c r="H57" s="76">
        <v>0</v>
      </c>
      <c r="I57" s="76">
        <v>0</v>
      </c>
      <c r="J57" s="76">
        <v>0</v>
      </c>
      <c r="K57" s="76">
        <v>0</v>
      </c>
      <c r="L57" s="76">
        <v>0</v>
      </c>
    </row>
    <row r="58" spans="1:12" ht="14.25" hidden="1" customHeight="1" x14ac:dyDescent="0.2">
      <c r="A58" s="52"/>
      <c r="B58" s="124" t="s">
        <v>290</v>
      </c>
      <c r="C58" s="124"/>
      <c r="D58" s="124"/>
      <c r="E58" s="124"/>
      <c r="F58" s="124"/>
      <c r="G58" s="124"/>
      <c r="H58" s="76">
        <v>0</v>
      </c>
      <c r="I58" s="76">
        <v>0</v>
      </c>
      <c r="J58" s="76">
        <v>0</v>
      </c>
      <c r="K58" s="76">
        <v>0</v>
      </c>
      <c r="L58" s="76">
        <v>0</v>
      </c>
    </row>
    <row r="59" spans="1:12" ht="14.25" hidden="1" customHeight="1" x14ac:dyDescent="0.2">
      <c r="A59" s="52"/>
      <c r="B59" s="124" t="s">
        <v>242</v>
      </c>
      <c r="C59" s="124"/>
      <c r="D59" s="124"/>
      <c r="E59" s="124"/>
      <c r="F59" s="124"/>
      <c r="G59" s="124"/>
      <c r="H59" s="76">
        <v>0</v>
      </c>
      <c r="I59" s="76">
        <v>0</v>
      </c>
      <c r="J59" s="76">
        <v>0</v>
      </c>
      <c r="K59" s="76">
        <v>0</v>
      </c>
      <c r="L59" s="76">
        <v>0</v>
      </c>
    </row>
    <row r="60" spans="1:12" ht="14.25" hidden="1" customHeight="1" x14ac:dyDescent="0.2">
      <c r="A60" s="52" t="s">
        <v>273</v>
      </c>
      <c r="B60" s="124" t="s">
        <v>274</v>
      </c>
      <c r="C60" s="124"/>
      <c r="D60" s="124"/>
      <c r="E60" s="124"/>
      <c r="F60" s="124"/>
      <c r="G60" s="124"/>
      <c r="H60" s="76">
        <v>0</v>
      </c>
      <c r="I60" s="76">
        <v>0</v>
      </c>
      <c r="J60" s="76">
        <v>0</v>
      </c>
      <c r="K60" s="76">
        <v>0</v>
      </c>
      <c r="L60" s="76">
        <v>0</v>
      </c>
    </row>
    <row r="61" spans="1:12" ht="14.25" customHeight="1" x14ac:dyDescent="0.2">
      <c r="A61" s="52" t="s">
        <v>273</v>
      </c>
      <c r="B61" s="123" t="s">
        <v>302</v>
      </c>
      <c r="C61" s="138"/>
      <c r="D61" s="138"/>
      <c r="E61" s="138"/>
      <c r="F61" s="138"/>
      <c r="G61" s="138"/>
      <c r="H61" s="76">
        <v>0</v>
      </c>
      <c r="I61" s="76">
        <v>0</v>
      </c>
      <c r="J61" s="76">
        <v>0</v>
      </c>
      <c r="K61" s="76">
        <v>0</v>
      </c>
      <c r="L61" s="76">
        <v>0</v>
      </c>
    </row>
    <row r="62" spans="1:12" ht="42.75" customHeight="1" x14ac:dyDescent="0.2">
      <c r="A62" s="53" t="s">
        <v>38</v>
      </c>
      <c r="B62" s="125" t="s">
        <v>189</v>
      </c>
      <c r="C62" s="134"/>
      <c r="D62" s="134"/>
      <c r="E62" s="134"/>
      <c r="F62" s="134"/>
      <c r="G62" s="134"/>
      <c r="H62" s="76">
        <v>1457709.35</v>
      </c>
      <c r="I62" s="76">
        <v>632309.82999999996</v>
      </c>
      <c r="J62" s="76">
        <v>275133.17</v>
      </c>
      <c r="K62" s="76">
        <v>275133.17</v>
      </c>
      <c r="L62" s="76">
        <v>275133.18</v>
      </c>
    </row>
    <row r="63" spans="1:12" ht="14.25" customHeight="1" x14ac:dyDescent="0.2">
      <c r="A63" s="22"/>
      <c r="B63" s="121" t="s">
        <v>1</v>
      </c>
      <c r="C63" s="140"/>
      <c r="D63" s="140"/>
      <c r="E63" s="140"/>
      <c r="F63" s="140"/>
      <c r="G63" s="140"/>
      <c r="H63" s="77"/>
      <c r="I63" s="77"/>
      <c r="J63" s="77"/>
      <c r="K63" s="77"/>
      <c r="L63" s="77"/>
    </row>
    <row r="64" spans="1:12" ht="24" customHeight="1" x14ac:dyDescent="0.2">
      <c r="A64" s="52" t="s">
        <v>39</v>
      </c>
      <c r="B64" s="123" t="s">
        <v>190</v>
      </c>
      <c r="C64" s="123"/>
      <c r="D64" s="123"/>
      <c r="E64" s="123"/>
      <c r="F64" s="123"/>
      <c r="G64" s="123"/>
      <c r="H64" s="76">
        <v>1098295.17</v>
      </c>
      <c r="I64" s="76">
        <v>274573.78999999998</v>
      </c>
      <c r="J64" s="76">
        <v>274573.78999999998</v>
      </c>
      <c r="K64" s="76">
        <v>274573.78999999998</v>
      </c>
      <c r="L64" s="76">
        <v>274573.8</v>
      </c>
    </row>
    <row r="65" spans="1:12" ht="14.25" customHeight="1" x14ac:dyDescent="0.2">
      <c r="A65" s="52" t="s">
        <v>40</v>
      </c>
      <c r="B65" s="123" t="s">
        <v>303</v>
      </c>
      <c r="C65" s="123"/>
      <c r="D65" s="123"/>
      <c r="E65" s="123"/>
      <c r="F65" s="123"/>
      <c r="G65" s="123"/>
      <c r="H65" s="76">
        <v>0</v>
      </c>
      <c r="I65" s="76">
        <v>0</v>
      </c>
      <c r="J65" s="76">
        <v>0</v>
      </c>
      <c r="K65" s="76">
        <v>0</v>
      </c>
      <c r="L65" s="76">
        <v>0</v>
      </c>
    </row>
    <row r="66" spans="1:12" ht="14.25" customHeight="1" x14ac:dyDescent="0.2">
      <c r="A66" s="52" t="s">
        <v>41</v>
      </c>
      <c r="B66" s="123" t="s">
        <v>191</v>
      </c>
      <c r="C66" s="123"/>
      <c r="D66" s="123"/>
      <c r="E66" s="123"/>
      <c r="F66" s="123"/>
      <c r="G66" s="123"/>
      <c r="H66" s="76">
        <v>0</v>
      </c>
      <c r="I66" s="76">
        <v>0</v>
      </c>
      <c r="J66" s="76">
        <v>0</v>
      </c>
      <c r="K66" s="76">
        <v>0</v>
      </c>
      <c r="L66" s="76">
        <v>0</v>
      </c>
    </row>
    <row r="67" spans="1:12" ht="14.25" hidden="1" customHeight="1" x14ac:dyDescent="0.2">
      <c r="A67" s="52" t="s">
        <v>42</v>
      </c>
      <c r="B67" s="123" t="s">
        <v>192</v>
      </c>
      <c r="C67" s="123"/>
      <c r="D67" s="123"/>
      <c r="E67" s="123"/>
      <c r="F67" s="123"/>
      <c r="G67" s="123"/>
      <c r="H67" s="76">
        <v>0</v>
      </c>
      <c r="I67" s="76">
        <v>0</v>
      </c>
      <c r="J67" s="76">
        <v>0</v>
      </c>
      <c r="K67" s="76">
        <v>0</v>
      </c>
      <c r="L67" s="76">
        <v>0</v>
      </c>
    </row>
    <row r="68" spans="1:12" ht="14.25" hidden="1" customHeight="1" x14ac:dyDescent="0.2">
      <c r="A68" s="52" t="s">
        <v>42</v>
      </c>
      <c r="B68" s="123" t="s">
        <v>291</v>
      </c>
      <c r="C68" s="123"/>
      <c r="D68" s="123"/>
      <c r="E68" s="123"/>
      <c r="F68" s="123"/>
      <c r="G68" s="123"/>
      <c r="H68" s="76">
        <v>0</v>
      </c>
      <c r="I68" s="76">
        <v>0</v>
      </c>
      <c r="J68" s="76">
        <v>0</v>
      </c>
      <c r="K68" s="76">
        <v>0</v>
      </c>
      <c r="L68" s="76">
        <v>0</v>
      </c>
    </row>
    <row r="69" spans="1:12" ht="14.25" customHeight="1" x14ac:dyDescent="0.2">
      <c r="A69" s="52" t="s">
        <v>43</v>
      </c>
      <c r="B69" s="123" t="s">
        <v>270</v>
      </c>
      <c r="C69" s="138"/>
      <c r="D69" s="138"/>
      <c r="E69" s="138"/>
      <c r="F69" s="138"/>
      <c r="G69" s="138"/>
      <c r="H69" s="76">
        <v>0</v>
      </c>
      <c r="I69" s="76">
        <v>0</v>
      </c>
      <c r="J69" s="76">
        <v>0</v>
      </c>
      <c r="K69" s="76">
        <v>0</v>
      </c>
      <c r="L69" s="76">
        <v>0</v>
      </c>
    </row>
    <row r="70" spans="1:12" ht="14.25" customHeight="1" x14ac:dyDescent="0.2">
      <c r="A70" s="56" t="s">
        <v>44</v>
      </c>
      <c r="B70" s="123" t="s">
        <v>288</v>
      </c>
      <c r="C70" s="123"/>
      <c r="D70" s="123"/>
      <c r="E70" s="123"/>
      <c r="F70" s="123"/>
      <c r="G70" s="123"/>
      <c r="H70" s="76">
        <v>48403.25</v>
      </c>
      <c r="I70" s="76">
        <v>48403.25</v>
      </c>
      <c r="J70" s="76">
        <v>0</v>
      </c>
      <c r="K70" s="76">
        <v>0</v>
      </c>
      <c r="L70" s="76">
        <v>0</v>
      </c>
    </row>
    <row r="71" spans="1:12" ht="14.25" hidden="1" customHeight="1" x14ac:dyDescent="0.2">
      <c r="A71" s="52" t="s">
        <v>80</v>
      </c>
      <c r="B71" s="123" t="s">
        <v>277</v>
      </c>
      <c r="C71" s="123"/>
      <c r="D71" s="123"/>
      <c r="E71" s="123"/>
      <c r="F71" s="123"/>
      <c r="G71" s="123"/>
      <c r="H71" s="76">
        <v>50640.77</v>
      </c>
      <c r="I71" s="76">
        <v>48962.63</v>
      </c>
      <c r="J71" s="76">
        <v>559.38</v>
      </c>
      <c r="K71" s="76">
        <v>559.38</v>
      </c>
      <c r="L71" s="76">
        <v>559.38</v>
      </c>
    </row>
    <row r="72" spans="1:12" ht="14.25" hidden="1" customHeight="1" x14ac:dyDescent="0.2">
      <c r="A72" s="52"/>
      <c r="B72" s="124" t="s">
        <v>1</v>
      </c>
      <c r="C72" s="124"/>
      <c r="D72" s="124"/>
      <c r="E72" s="124"/>
      <c r="F72" s="124"/>
      <c r="G72" s="124"/>
      <c r="H72" s="76"/>
      <c r="I72" s="76"/>
      <c r="J72" s="76"/>
      <c r="K72" s="76"/>
      <c r="L72" s="76"/>
    </row>
    <row r="73" spans="1:12" ht="14.25" hidden="1" customHeight="1" x14ac:dyDescent="0.2">
      <c r="A73" s="52" t="s">
        <v>243</v>
      </c>
      <c r="B73" s="124" t="s">
        <v>244</v>
      </c>
      <c r="C73" s="124"/>
      <c r="D73" s="124"/>
      <c r="E73" s="124"/>
      <c r="F73" s="124"/>
      <c r="G73" s="124"/>
      <c r="H73" s="76">
        <v>0</v>
      </c>
      <c r="I73" s="76">
        <v>0</v>
      </c>
      <c r="J73" s="76">
        <v>0</v>
      </c>
      <c r="K73" s="76">
        <v>0</v>
      </c>
      <c r="L73" s="76">
        <v>0</v>
      </c>
    </row>
    <row r="74" spans="1:12" ht="14.25" hidden="1" customHeight="1" x14ac:dyDescent="0.2">
      <c r="A74" s="52" t="s">
        <v>245</v>
      </c>
      <c r="B74" s="124" t="s">
        <v>254</v>
      </c>
      <c r="C74" s="124"/>
      <c r="D74" s="124"/>
      <c r="E74" s="124"/>
      <c r="F74" s="124"/>
      <c r="G74" s="124"/>
      <c r="H74" s="76">
        <v>0</v>
      </c>
      <c r="I74" s="76">
        <v>0</v>
      </c>
      <c r="J74" s="76">
        <v>0</v>
      </c>
      <c r="K74" s="76">
        <v>0</v>
      </c>
      <c r="L74" s="76">
        <v>0</v>
      </c>
    </row>
    <row r="75" spans="1:12" ht="14.25" hidden="1" customHeight="1" x14ac:dyDescent="0.2">
      <c r="A75" s="52" t="s">
        <v>246</v>
      </c>
      <c r="B75" s="124" t="s">
        <v>255</v>
      </c>
      <c r="C75" s="124"/>
      <c r="D75" s="124"/>
      <c r="E75" s="124"/>
      <c r="F75" s="124"/>
      <c r="G75" s="124"/>
      <c r="H75" s="76">
        <v>2237.52</v>
      </c>
      <c r="I75" s="76">
        <v>559.38</v>
      </c>
      <c r="J75" s="76">
        <v>559.38</v>
      </c>
      <c r="K75" s="76">
        <v>559.38</v>
      </c>
      <c r="L75" s="76">
        <v>559.38</v>
      </c>
    </row>
    <row r="76" spans="1:12" ht="14.25" hidden="1" customHeight="1" x14ac:dyDescent="0.2">
      <c r="A76" s="52" t="s">
        <v>243</v>
      </c>
      <c r="B76" s="124" t="s">
        <v>244</v>
      </c>
      <c r="C76" s="124"/>
      <c r="D76" s="124"/>
      <c r="E76" s="124"/>
      <c r="F76" s="124"/>
      <c r="G76" s="124"/>
      <c r="H76" s="76">
        <v>0</v>
      </c>
      <c r="I76" s="76">
        <v>0</v>
      </c>
      <c r="J76" s="76">
        <v>0</v>
      </c>
      <c r="K76" s="76">
        <v>0</v>
      </c>
      <c r="L76" s="76">
        <v>0</v>
      </c>
    </row>
    <row r="77" spans="1:12" ht="14.25" hidden="1" customHeight="1" x14ac:dyDescent="0.2">
      <c r="A77" s="52" t="s">
        <v>245</v>
      </c>
      <c r="B77" s="124" t="s">
        <v>254</v>
      </c>
      <c r="C77" s="124"/>
      <c r="D77" s="124"/>
      <c r="E77" s="124"/>
      <c r="F77" s="124"/>
      <c r="G77" s="124"/>
      <c r="H77" s="76">
        <v>0</v>
      </c>
      <c r="I77" s="76">
        <v>0</v>
      </c>
      <c r="J77" s="76">
        <v>0</v>
      </c>
      <c r="K77" s="76">
        <v>0</v>
      </c>
      <c r="L77" s="76">
        <v>0</v>
      </c>
    </row>
    <row r="78" spans="1:12" ht="14.25" hidden="1" customHeight="1" x14ac:dyDescent="0.2">
      <c r="A78" s="52" t="s">
        <v>246</v>
      </c>
      <c r="B78" s="124" t="s">
        <v>292</v>
      </c>
      <c r="C78" s="124"/>
      <c r="D78" s="124"/>
      <c r="E78" s="124"/>
      <c r="F78" s="124"/>
      <c r="G78" s="124"/>
      <c r="H78" s="76">
        <v>2237.52</v>
      </c>
      <c r="I78" s="76">
        <v>559.38</v>
      </c>
      <c r="J78" s="76">
        <v>559.38</v>
      </c>
      <c r="K78" s="76">
        <v>559.38</v>
      </c>
      <c r="L78" s="76">
        <v>559.38</v>
      </c>
    </row>
    <row r="79" spans="1:12" ht="14.25" customHeight="1" x14ac:dyDescent="0.2">
      <c r="A79" s="52" t="s">
        <v>247</v>
      </c>
      <c r="B79" s="124" t="s">
        <v>256</v>
      </c>
      <c r="C79" s="124"/>
      <c r="D79" s="124"/>
      <c r="E79" s="124"/>
      <c r="F79" s="124"/>
      <c r="G79" s="124"/>
      <c r="H79" s="76">
        <v>0</v>
      </c>
      <c r="I79" s="76">
        <v>0</v>
      </c>
      <c r="J79" s="76">
        <v>0</v>
      </c>
      <c r="K79" s="76">
        <v>0</v>
      </c>
      <c r="L79" s="76">
        <v>0</v>
      </c>
    </row>
    <row r="80" spans="1:12" ht="14.25" customHeight="1" x14ac:dyDescent="0.2">
      <c r="A80" s="52" t="s">
        <v>248</v>
      </c>
      <c r="B80" s="124" t="s">
        <v>262</v>
      </c>
      <c r="C80" s="124"/>
      <c r="D80" s="124"/>
      <c r="E80" s="124"/>
      <c r="F80" s="124"/>
      <c r="G80" s="124"/>
      <c r="H80" s="76">
        <v>308773.40999999997</v>
      </c>
      <c r="I80" s="76">
        <v>308773.40999999997</v>
      </c>
      <c r="J80" s="76">
        <v>0</v>
      </c>
      <c r="K80" s="76">
        <v>0</v>
      </c>
      <c r="L80" s="76">
        <v>0</v>
      </c>
    </row>
    <row r="81" spans="1:12" ht="14.25" hidden="1" customHeight="1" x14ac:dyDescent="0.2">
      <c r="A81" s="52" t="s">
        <v>249</v>
      </c>
      <c r="B81" s="124" t="s">
        <v>257</v>
      </c>
      <c r="C81" s="124"/>
      <c r="D81" s="124"/>
      <c r="E81" s="124"/>
      <c r="F81" s="124"/>
      <c r="G81" s="124"/>
      <c r="H81" s="76">
        <v>0</v>
      </c>
      <c r="I81" s="76">
        <v>0</v>
      </c>
      <c r="J81" s="76"/>
      <c r="K81" s="76"/>
      <c r="L81" s="76"/>
    </row>
    <row r="82" spans="1:12" ht="14.25" hidden="1" customHeight="1" x14ac:dyDescent="0.2">
      <c r="A82" s="52" t="s">
        <v>250</v>
      </c>
      <c r="B82" s="124" t="s">
        <v>258</v>
      </c>
      <c r="C82" s="124"/>
      <c r="D82" s="124"/>
      <c r="E82" s="124"/>
      <c r="F82" s="124"/>
      <c r="G82" s="124"/>
      <c r="H82" s="76">
        <v>0</v>
      </c>
      <c r="I82" s="76">
        <v>0</v>
      </c>
      <c r="J82" s="76">
        <v>0</v>
      </c>
      <c r="K82" s="76">
        <v>0</v>
      </c>
      <c r="L82" s="76">
        <v>0</v>
      </c>
    </row>
    <row r="83" spans="1:12" ht="14.25" hidden="1" customHeight="1" x14ac:dyDescent="0.2">
      <c r="A83" s="52" t="s">
        <v>251</v>
      </c>
      <c r="B83" s="124" t="s">
        <v>259</v>
      </c>
      <c r="C83" s="124"/>
      <c r="D83" s="124"/>
      <c r="E83" s="124"/>
      <c r="F83" s="124"/>
      <c r="G83" s="124"/>
      <c r="H83" s="76">
        <v>0</v>
      </c>
      <c r="I83" s="76">
        <v>0</v>
      </c>
      <c r="J83" s="76">
        <v>0</v>
      </c>
      <c r="K83" s="76">
        <v>0</v>
      </c>
      <c r="L83" s="76">
        <v>0</v>
      </c>
    </row>
    <row r="84" spans="1:12" ht="14.25" hidden="1" customHeight="1" x14ac:dyDescent="0.2">
      <c r="A84" s="52" t="s">
        <v>252</v>
      </c>
      <c r="B84" s="124" t="s">
        <v>260</v>
      </c>
      <c r="C84" s="124"/>
      <c r="D84" s="124"/>
      <c r="E84" s="124"/>
      <c r="F84" s="124"/>
      <c r="G84" s="124"/>
      <c r="H84" s="76">
        <v>0</v>
      </c>
      <c r="I84" s="76">
        <v>0</v>
      </c>
      <c r="J84" s="76">
        <v>0</v>
      </c>
      <c r="K84" s="76">
        <v>0</v>
      </c>
      <c r="L84" s="76">
        <v>0</v>
      </c>
    </row>
    <row r="85" spans="1:12" ht="14.25" hidden="1" customHeight="1" x14ac:dyDescent="0.2">
      <c r="A85" s="52" t="s">
        <v>253</v>
      </c>
      <c r="B85" s="124" t="s">
        <v>261</v>
      </c>
      <c r="C85" s="124"/>
      <c r="D85" s="124"/>
      <c r="E85" s="124"/>
      <c r="F85" s="124"/>
      <c r="G85" s="124"/>
      <c r="H85" s="76">
        <v>0</v>
      </c>
      <c r="I85" s="76">
        <v>0</v>
      </c>
      <c r="J85" s="76">
        <v>0</v>
      </c>
      <c r="K85" s="76">
        <v>0</v>
      </c>
      <c r="L85" s="76">
        <v>0</v>
      </c>
    </row>
    <row r="86" spans="1:12" ht="14.25" customHeight="1" x14ac:dyDescent="0.2">
      <c r="A86" s="52" t="s">
        <v>249</v>
      </c>
      <c r="B86" s="124" t="s">
        <v>304</v>
      </c>
      <c r="C86" s="124"/>
      <c r="D86" s="124"/>
      <c r="E86" s="124"/>
      <c r="F86" s="124"/>
      <c r="G86" s="124"/>
      <c r="H86" s="76"/>
      <c r="I86" s="76"/>
      <c r="J86" s="76"/>
      <c r="K86" s="76"/>
      <c r="L86" s="76"/>
    </row>
    <row r="87" spans="1:12" ht="14.25" hidden="1" customHeight="1" x14ac:dyDescent="0.2">
      <c r="A87" s="52" t="s">
        <v>250</v>
      </c>
      <c r="B87" s="124" t="s">
        <v>257</v>
      </c>
      <c r="C87" s="124"/>
      <c r="D87" s="124"/>
      <c r="E87" s="124"/>
      <c r="F87" s="124"/>
      <c r="G87" s="124"/>
      <c r="H87" s="76">
        <v>0</v>
      </c>
      <c r="I87" s="76">
        <v>0</v>
      </c>
      <c r="J87" s="76">
        <v>0</v>
      </c>
      <c r="K87" s="76">
        <v>0</v>
      </c>
      <c r="L87" s="76">
        <v>0</v>
      </c>
    </row>
    <row r="88" spans="1:12" ht="14.25" hidden="1" customHeight="1" x14ac:dyDescent="0.2">
      <c r="A88" s="52" t="s">
        <v>251</v>
      </c>
      <c r="B88" s="124" t="s">
        <v>287</v>
      </c>
      <c r="C88" s="124"/>
      <c r="D88" s="124"/>
      <c r="E88" s="124"/>
      <c r="F88" s="124"/>
      <c r="G88" s="124"/>
      <c r="H88" s="76">
        <v>0</v>
      </c>
      <c r="I88" s="76">
        <v>0</v>
      </c>
      <c r="J88" s="76">
        <v>0</v>
      </c>
      <c r="K88" s="76">
        <v>0</v>
      </c>
      <c r="L88" s="76">
        <v>0</v>
      </c>
    </row>
    <row r="89" spans="1:12" ht="14.25" hidden="1" customHeight="1" x14ac:dyDescent="0.2">
      <c r="A89" s="52" t="s">
        <v>252</v>
      </c>
      <c r="B89" s="124" t="s">
        <v>259</v>
      </c>
      <c r="C89" s="124"/>
      <c r="D89" s="124"/>
      <c r="E89" s="124"/>
      <c r="F89" s="124"/>
      <c r="G89" s="124"/>
      <c r="H89" s="76">
        <v>0</v>
      </c>
      <c r="I89" s="76">
        <v>0</v>
      </c>
      <c r="J89" s="76">
        <v>0</v>
      </c>
      <c r="K89" s="76">
        <v>0</v>
      </c>
      <c r="L89" s="76">
        <v>0</v>
      </c>
    </row>
    <row r="90" spans="1:12" ht="14.25" hidden="1" customHeight="1" x14ac:dyDescent="0.2">
      <c r="A90" s="52" t="s">
        <v>253</v>
      </c>
      <c r="B90" s="124" t="s">
        <v>293</v>
      </c>
      <c r="C90" s="124"/>
      <c r="D90" s="124"/>
      <c r="E90" s="124"/>
      <c r="F90" s="124"/>
      <c r="G90" s="124"/>
      <c r="H90" s="76">
        <v>0</v>
      </c>
      <c r="I90" s="76">
        <v>0</v>
      </c>
      <c r="J90" s="76">
        <v>0</v>
      </c>
      <c r="K90" s="76">
        <v>0</v>
      </c>
      <c r="L90" s="76">
        <v>0</v>
      </c>
    </row>
    <row r="91" spans="1:12" ht="14.25" customHeight="1" x14ac:dyDescent="0.2">
      <c r="A91" s="52" t="s">
        <v>297</v>
      </c>
      <c r="B91" s="124" t="s">
        <v>305</v>
      </c>
      <c r="C91" s="124"/>
      <c r="D91" s="124"/>
      <c r="E91" s="124"/>
      <c r="F91" s="124"/>
      <c r="G91" s="124"/>
      <c r="H91" s="76">
        <v>0</v>
      </c>
      <c r="I91" s="76">
        <v>0</v>
      </c>
      <c r="J91" s="76">
        <v>0</v>
      </c>
      <c r="K91" s="76">
        <v>0</v>
      </c>
      <c r="L91" s="76">
        <v>0</v>
      </c>
    </row>
    <row r="92" spans="1:12" ht="43.5" customHeight="1" x14ac:dyDescent="0.2">
      <c r="A92" s="53" t="s">
        <v>193</v>
      </c>
      <c r="B92" s="125" t="s">
        <v>194</v>
      </c>
      <c r="C92" s="125"/>
      <c r="D92" s="125"/>
      <c r="E92" s="125"/>
      <c r="F92" s="125"/>
      <c r="G92" s="125"/>
      <c r="H92" s="76">
        <v>2651799.44</v>
      </c>
      <c r="I92" s="76">
        <v>2651799.44</v>
      </c>
      <c r="J92" s="76">
        <v>0</v>
      </c>
      <c r="K92" s="76">
        <v>0</v>
      </c>
      <c r="L92" s="76">
        <v>0</v>
      </c>
    </row>
    <row r="93" spans="1:12" ht="44.25" customHeight="1" x14ac:dyDescent="0.2">
      <c r="A93" s="53" t="s">
        <v>195</v>
      </c>
      <c r="B93" s="125" t="s">
        <v>196</v>
      </c>
      <c r="C93" s="125"/>
      <c r="D93" s="125"/>
      <c r="E93" s="125"/>
      <c r="F93" s="125"/>
      <c r="G93" s="125"/>
      <c r="H93" s="76">
        <v>1175558.54</v>
      </c>
      <c r="I93" s="76">
        <v>879967.5</v>
      </c>
      <c r="J93" s="76">
        <v>80000</v>
      </c>
      <c r="K93" s="76">
        <v>215591.04000000001</v>
      </c>
      <c r="L93" s="76">
        <v>0</v>
      </c>
    </row>
    <row r="94" spans="1:12" ht="14.25" customHeight="1" x14ac:dyDescent="0.2">
      <c r="A94" s="22"/>
      <c r="B94" s="121" t="s">
        <v>1</v>
      </c>
      <c r="C94" s="122"/>
      <c r="D94" s="122"/>
      <c r="E94" s="122"/>
      <c r="F94" s="122"/>
      <c r="G94" s="122"/>
      <c r="H94" s="77"/>
      <c r="I94" s="77"/>
      <c r="J94" s="77"/>
      <c r="K94" s="77"/>
      <c r="L94" s="77"/>
    </row>
    <row r="95" spans="1:12" ht="14.25" customHeight="1" x14ac:dyDescent="0.2">
      <c r="A95" s="52" t="s">
        <v>197</v>
      </c>
      <c r="B95" s="123" t="s">
        <v>198</v>
      </c>
      <c r="C95" s="123"/>
      <c r="D95" s="123"/>
      <c r="E95" s="123"/>
      <c r="F95" s="123"/>
      <c r="G95" s="123"/>
      <c r="H95" s="76">
        <v>812986.34</v>
      </c>
      <c r="I95" s="76">
        <v>812986.34</v>
      </c>
      <c r="J95" s="76">
        <v>0</v>
      </c>
      <c r="K95" s="76">
        <v>0</v>
      </c>
      <c r="L95" s="76">
        <v>0</v>
      </c>
    </row>
    <row r="96" spans="1:12" ht="14.25" customHeight="1" x14ac:dyDescent="0.2">
      <c r="A96" s="52" t="s">
        <v>199</v>
      </c>
      <c r="B96" s="123" t="s">
        <v>200</v>
      </c>
      <c r="C96" s="123"/>
      <c r="D96" s="123"/>
      <c r="E96" s="123"/>
      <c r="F96" s="123"/>
      <c r="G96" s="123"/>
      <c r="H96" s="76">
        <v>24025.62</v>
      </c>
      <c r="I96" s="76">
        <v>24025.62</v>
      </c>
      <c r="J96" s="76">
        <v>0</v>
      </c>
      <c r="K96" s="76">
        <v>0</v>
      </c>
      <c r="L96" s="76">
        <v>0</v>
      </c>
    </row>
    <row r="97" spans="1:12" ht="15" customHeight="1" x14ac:dyDescent="0.2">
      <c r="A97" s="52" t="s">
        <v>201</v>
      </c>
      <c r="B97" s="123" t="s">
        <v>202</v>
      </c>
      <c r="C97" s="123"/>
      <c r="D97" s="123"/>
      <c r="E97" s="123"/>
      <c r="F97" s="123"/>
      <c r="G97" s="123"/>
      <c r="H97" s="76">
        <v>42955.54</v>
      </c>
      <c r="I97" s="76">
        <v>42955.54</v>
      </c>
      <c r="J97" s="76">
        <v>0</v>
      </c>
      <c r="K97" s="76">
        <v>0</v>
      </c>
      <c r="L97" s="76">
        <v>0</v>
      </c>
    </row>
    <row r="98" spans="1:12" ht="17.45" customHeight="1" x14ac:dyDescent="0.2">
      <c r="A98" s="52" t="s">
        <v>203</v>
      </c>
      <c r="B98" s="123" t="s">
        <v>278</v>
      </c>
      <c r="C98" s="123"/>
      <c r="D98" s="123"/>
      <c r="E98" s="123"/>
      <c r="F98" s="123"/>
      <c r="G98" s="123"/>
      <c r="H98" s="76">
        <v>295591.03999999998</v>
      </c>
      <c r="I98" s="76">
        <v>0</v>
      </c>
      <c r="J98" s="76">
        <v>80000</v>
      </c>
      <c r="K98" s="76">
        <v>215591.04000000001</v>
      </c>
      <c r="L98" s="76">
        <v>0</v>
      </c>
    </row>
    <row r="99" spans="1:12" ht="18" customHeight="1" x14ac:dyDescent="0.2">
      <c r="A99" s="52"/>
      <c r="B99" s="124" t="s">
        <v>1</v>
      </c>
      <c r="C99" s="139"/>
      <c r="D99" s="139"/>
      <c r="E99" s="139"/>
      <c r="F99" s="139"/>
      <c r="G99" s="139"/>
      <c r="H99" s="76"/>
      <c r="I99" s="76"/>
      <c r="J99" s="76"/>
      <c r="K99" s="76"/>
      <c r="L99" s="76"/>
    </row>
    <row r="100" spans="1:12" ht="17.45" customHeight="1" x14ac:dyDescent="0.2">
      <c r="A100" s="52" t="s">
        <v>264</v>
      </c>
      <c r="B100" s="124" t="s">
        <v>263</v>
      </c>
      <c r="C100" s="139"/>
      <c r="D100" s="139"/>
      <c r="E100" s="139"/>
      <c r="F100" s="139"/>
      <c r="G100" s="139"/>
      <c r="H100" s="76">
        <v>295591.03999999998</v>
      </c>
      <c r="I100" s="76">
        <v>0</v>
      </c>
      <c r="J100" s="76">
        <v>80000</v>
      </c>
      <c r="K100" s="76">
        <v>215591.04000000001</v>
      </c>
      <c r="L100" s="76">
        <v>0</v>
      </c>
    </row>
    <row r="101" spans="1:12" ht="31.5" customHeight="1" x14ac:dyDescent="0.2">
      <c r="A101" s="53" t="s">
        <v>204</v>
      </c>
      <c r="B101" s="125" t="s">
        <v>205</v>
      </c>
      <c r="C101" s="125"/>
      <c r="D101" s="125"/>
      <c r="E101" s="125"/>
      <c r="F101" s="125"/>
      <c r="G101" s="125"/>
      <c r="H101" s="76">
        <v>78404.98</v>
      </c>
      <c r="I101" s="76">
        <v>78404.98</v>
      </c>
      <c r="J101" s="76">
        <v>0</v>
      </c>
      <c r="K101" s="76">
        <v>0</v>
      </c>
      <c r="L101" s="76">
        <v>0</v>
      </c>
    </row>
    <row r="102" spans="1:12" ht="14.25" customHeight="1" x14ac:dyDescent="0.2">
      <c r="A102" s="52"/>
      <c r="B102" s="121" t="s">
        <v>1</v>
      </c>
      <c r="C102" s="122"/>
      <c r="D102" s="122"/>
      <c r="E102" s="122"/>
      <c r="F102" s="122"/>
      <c r="G102" s="122"/>
      <c r="H102" s="77"/>
      <c r="I102" s="77"/>
      <c r="J102" s="77"/>
      <c r="K102" s="77"/>
      <c r="L102" s="77"/>
    </row>
    <row r="103" spans="1:12" ht="14.25" customHeight="1" x14ac:dyDescent="0.2">
      <c r="A103" s="52" t="s">
        <v>206</v>
      </c>
      <c r="B103" s="123" t="s">
        <v>207</v>
      </c>
      <c r="C103" s="123"/>
      <c r="D103" s="123"/>
      <c r="E103" s="123"/>
      <c r="F103" s="123"/>
      <c r="G103" s="123"/>
      <c r="H103" s="76">
        <v>78404.98</v>
      </c>
      <c r="I103" s="76">
        <v>78404.98</v>
      </c>
      <c r="J103" s="76">
        <v>0</v>
      </c>
      <c r="K103" s="76">
        <v>0</v>
      </c>
      <c r="L103" s="76">
        <v>0</v>
      </c>
    </row>
    <row r="104" spans="1:12" ht="14.25" customHeight="1" x14ac:dyDescent="0.2">
      <c r="A104" s="52" t="s">
        <v>208</v>
      </c>
      <c r="B104" s="123" t="s">
        <v>209</v>
      </c>
      <c r="C104" s="123"/>
      <c r="D104" s="123"/>
      <c r="E104" s="123"/>
      <c r="F104" s="123"/>
      <c r="G104" s="123"/>
      <c r="H104" s="76">
        <v>0</v>
      </c>
      <c r="I104" s="76">
        <v>0</v>
      </c>
      <c r="J104" s="76">
        <v>0</v>
      </c>
      <c r="K104" s="76">
        <v>0</v>
      </c>
      <c r="L104" s="76">
        <v>0</v>
      </c>
    </row>
    <row r="105" spans="1:12" ht="14.25" hidden="1" customHeight="1" x14ac:dyDescent="0.2">
      <c r="A105" s="52" t="s">
        <v>210</v>
      </c>
      <c r="B105" s="123" t="s">
        <v>277</v>
      </c>
      <c r="C105" s="123"/>
      <c r="D105" s="123"/>
      <c r="E105" s="123"/>
      <c r="F105" s="123"/>
      <c r="G105" s="123"/>
      <c r="H105" s="76">
        <v>0</v>
      </c>
      <c r="I105" s="76">
        <v>0</v>
      </c>
      <c r="J105" s="76">
        <v>0</v>
      </c>
      <c r="K105" s="76">
        <v>0</v>
      </c>
      <c r="L105" s="76">
        <v>0</v>
      </c>
    </row>
    <row r="106" spans="1:12" ht="14.25" hidden="1" customHeight="1" x14ac:dyDescent="0.2">
      <c r="A106" s="52"/>
      <c r="B106" s="124" t="s">
        <v>1</v>
      </c>
      <c r="C106" s="124"/>
      <c r="D106" s="124"/>
      <c r="E106" s="124"/>
      <c r="F106" s="124"/>
      <c r="G106" s="124"/>
      <c r="H106" s="76"/>
      <c r="I106" s="76"/>
      <c r="J106" s="76"/>
      <c r="K106" s="76"/>
      <c r="L106" s="76"/>
    </row>
    <row r="107" spans="1:12" ht="14.25" hidden="1" customHeight="1" x14ac:dyDescent="0.2">
      <c r="A107" s="52"/>
      <c r="B107" s="124" t="s">
        <v>265</v>
      </c>
      <c r="C107" s="124"/>
      <c r="D107" s="124"/>
      <c r="E107" s="124"/>
      <c r="F107" s="124"/>
      <c r="G107" s="124"/>
      <c r="H107" s="76">
        <v>0</v>
      </c>
      <c r="I107" s="76">
        <v>0</v>
      </c>
      <c r="J107" s="76">
        <v>0</v>
      </c>
      <c r="K107" s="76">
        <v>0</v>
      </c>
      <c r="L107" s="76">
        <v>0</v>
      </c>
    </row>
    <row r="108" spans="1:12" ht="14.25" hidden="1" customHeight="1" x14ac:dyDescent="0.2">
      <c r="A108" s="22"/>
      <c r="B108" s="121" t="s">
        <v>1</v>
      </c>
      <c r="C108" s="122"/>
      <c r="D108" s="122"/>
      <c r="E108" s="122"/>
      <c r="F108" s="122"/>
      <c r="G108" s="122"/>
      <c r="H108" s="77"/>
      <c r="I108" s="77"/>
      <c r="J108" s="77"/>
      <c r="K108" s="77"/>
      <c r="L108" s="77"/>
    </row>
    <row r="109" spans="1:12" ht="14.25" hidden="1" customHeight="1" x14ac:dyDescent="0.2">
      <c r="A109" s="52"/>
      <c r="B109" s="123" t="s">
        <v>294</v>
      </c>
      <c r="C109" s="123"/>
      <c r="D109" s="123"/>
      <c r="E109" s="123"/>
      <c r="F109" s="123"/>
      <c r="G109" s="123"/>
      <c r="H109" s="76">
        <v>0</v>
      </c>
      <c r="I109" s="76">
        <v>0</v>
      </c>
      <c r="J109" s="76">
        <v>0</v>
      </c>
      <c r="K109" s="76">
        <v>0</v>
      </c>
      <c r="L109" s="76">
        <v>0</v>
      </c>
    </row>
    <row r="110" spans="1:12" ht="42" customHeight="1" x14ac:dyDescent="0.2">
      <c r="A110" s="53" t="s">
        <v>211</v>
      </c>
      <c r="B110" s="125" t="s">
        <v>212</v>
      </c>
      <c r="C110" s="125"/>
      <c r="D110" s="125"/>
      <c r="E110" s="125"/>
      <c r="F110" s="125"/>
      <c r="G110" s="125"/>
      <c r="H110" s="76">
        <v>0</v>
      </c>
      <c r="I110" s="76">
        <v>0</v>
      </c>
      <c r="J110" s="76">
        <v>0</v>
      </c>
      <c r="K110" s="76">
        <v>0</v>
      </c>
      <c r="L110" s="76">
        <v>0</v>
      </c>
    </row>
    <row r="111" spans="1:12" ht="31.5" customHeight="1" x14ac:dyDescent="0.2">
      <c r="A111" s="53" t="s">
        <v>213</v>
      </c>
      <c r="B111" s="125" t="s">
        <v>214</v>
      </c>
      <c r="C111" s="125"/>
      <c r="D111" s="125"/>
      <c r="E111" s="125"/>
      <c r="F111" s="125"/>
      <c r="G111" s="125"/>
      <c r="H111" s="76">
        <v>236319.69</v>
      </c>
      <c r="I111" s="76">
        <v>236319.69</v>
      </c>
      <c r="J111" s="76">
        <v>0</v>
      </c>
      <c r="K111" s="76">
        <v>0</v>
      </c>
      <c r="L111" s="76">
        <v>0</v>
      </c>
    </row>
    <row r="112" spans="1:12" ht="14.25" customHeight="1" x14ac:dyDescent="0.2">
      <c r="A112" s="22"/>
      <c r="B112" s="121" t="s">
        <v>1</v>
      </c>
      <c r="C112" s="122"/>
      <c r="D112" s="122"/>
      <c r="E112" s="122"/>
      <c r="F112" s="122"/>
      <c r="G112" s="122"/>
      <c r="H112" s="77"/>
      <c r="I112" s="77"/>
      <c r="J112" s="77"/>
      <c r="K112" s="77"/>
      <c r="L112" s="77"/>
    </row>
    <row r="113" spans="1:12" ht="14.25" customHeight="1" x14ac:dyDescent="0.2">
      <c r="A113" s="52" t="s">
        <v>215</v>
      </c>
      <c r="B113" s="123" t="s">
        <v>216</v>
      </c>
      <c r="C113" s="123"/>
      <c r="D113" s="123"/>
      <c r="E113" s="123"/>
      <c r="F113" s="123"/>
      <c r="G113" s="123"/>
      <c r="H113" s="76">
        <v>236319.69</v>
      </c>
      <c r="I113" s="76">
        <v>236319.69</v>
      </c>
      <c r="J113" s="76">
        <v>0</v>
      </c>
      <c r="K113" s="76">
        <v>0</v>
      </c>
      <c r="L113" s="76">
        <v>0</v>
      </c>
    </row>
    <row r="114" spans="1:12" ht="14.25" customHeight="1" x14ac:dyDescent="0.2">
      <c r="A114" s="52"/>
      <c r="B114" s="124" t="s">
        <v>1</v>
      </c>
      <c r="C114" s="124"/>
      <c r="D114" s="124"/>
      <c r="E114" s="124"/>
      <c r="F114" s="124"/>
      <c r="G114" s="124"/>
      <c r="H114" s="76"/>
      <c r="I114" s="76"/>
      <c r="J114" s="76"/>
      <c r="K114" s="76"/>
      <c r="L114" s="76"/>
    </row>
    <row r="115" spans="1:12" ht="14.25" customHeight="1" x14ac:dyDescent="0.2">
      <c r="A115" s="52"/>
      <c r="B115" s="124" t="s">
        <v>280</v>
      </c>
      <c r="C115" s="124"/>
      <c r="D115" s="124"/>
      <c r="E115" s="124"/>
      <c r="F115" s="124"/>
      <c r="G115" s="124"/>
      <c r="H115" s="76">
        <v>140882.89000000001</v>
      </c>
      <c r="I115" s="76">
        <v>140882.89000000001</v>
      </c>
      <c r="J115" s="76">
        <v>0</v>
      </c>
      <c r="K115" s="76">
        <v>0</v>
      </c>
      <c r="L115" s="76">
        <v>0</v>
      </c>
    </row>
    <row r="116" spans="1:12" ht="14.25" customHeight="1" x14ac:dyDescent="0.2">
      <c r="A116" s="52"/>
      <c r="B116" s="124" t="s">
        <v>281</v>
      </c>
      <c r="C116" s="124"/>
      <c r="D116" s="124"/>
      <c r="E116" s="124"/>
      <c r="F116" s="124"/>
      <c r="G116" s="124"/>
      <c r="H116" s="76">
        <v>95436.800000000003</v>
      </c>
      <c r="I116" s="76">
        <v>95436.800000000003</v>
      </c>
      <c r="J116" s="76">
        <v>0</v>
      </c>
      <c r="K116" s="76">
        <v>0</v>
      </c>
      <c r="L116" s="76">
        <v>0</v>
      </c>
    </row>
    <row r="117" spans="1:12" ht="14.25" hidden="1" customHeight="1" x14ac:dyDescent="0.2">
      <c r="A117" s="52" t="s">
        <v>217</v>
      </c>
      <c r="B117" s="123" t="s">
        <v>218</v>
      </c>
      <c r="C117" s="123"/>
      <c r="D117" s="123"/>
      <c r="E117" s="123"/>
      <c r="F117" s="123"/>
      <c r="G117" s="123"/>
      <c r="H117" s="76">
        <v>0</v>
      </c>
      <c r="I117" s="76">
        <v>0</v>
      </c>
      <c r="J117" s="76">
        <v>0</v>
      </c>
      <c r="K117" s="76">
        <v>0</v>
      </c>
      <c r="L117" s="76">
        <v>0</v>
      </c>
    </row>
    <row r="118" spans="1:12" ht="14.25" hidden="1" customHeight="1" x14ac:dyDescent="0.2">
      <c r="A118" s="52" t="s">
        <v>217</v>
      </c>
      <c r="B118" s="123" t="s">
        <v>218</v>
      </c>
      <c r="C118" s="123"/>
      <c r="D118" s="123"/>
      <c r="E118" s="123"/>
      <c r="F118" s="123"/>
      <c r="G118" s="123"/>
      <c r="H118" s="76">
        <v>0</v>
      </c>
      <c r="I118" s="76">
        <v>0</v>
      </c>
      <c r="J118" s="76">
        <v>0</v>
      </c>
      <c r="K118" s="76">
        <v>0</v>
      </c>
      <c r="L118" s="76">
        <v>0</v>
      </c>
    </row>
    <row r="119" spans="1:12" ht="34.5" customHeight="1" x14ac:dyDescent="0.2">
      <c r="A119" s="53" t="s">
        <v>219</v>
      </c>
      <c r="B119" s="125" t="s">
        <v>220</v>
      </c>
      <c r="C119" s="125"/>
      <c r="D119" s="125"/>
      <c r="E119" s="125"/>
      <c r="F119" s="125"/>
      <c r="G119" s="125"/>
      <c r="H119" s="76">
        <v>435040.12</v>
      </c>
      <c r="I119" s="76">
        <v>126791.24</v>
      </c>
      <c r="J119" s="76">
        <v>79558.559999999998</v>
      </c>
      <c r="K119" s="76">
        <v>84158.39</v>
      </c>
      <c r="L119" s="76">
        <v>144531.93</v>
      </c>
    </row>
    <row r="120" spans="1:12" ht="14.25" hidden="1" customHeight="1" x14ac:dyDescent="0.2">
      <c r="A120" s="53"/>
      <c r="B120" s="144" t="s">
        <v>1</v>
      </c>
      <c r="C120" s="145"/>
      <c r="D120" s="145"/>
      <c r="E120" s="145"/>
      <c r="F120" s="145"/>
      <c r="G120" s="145"/>
      <c r="H120" s="76"/>
      <c r="I120" s="76"/>
      <c r="J120" s="76"/>
      <c r="K120" s="76"/>
      <c r="L120" s="76"/>
    </row>
    <row r="121" spans="1:12" ht="14.25" hidden="1" customHeight="1" x14ac:dyDescent="0.2">
      <c r="A121" s="52" t="s">
        <v>266</v>
      </c>
      <c r="B121" s="123" t="s">
        <v>268</v>
      </c>
      <c r="C121" s="138"/>
      <c r="D121" s="138"/>
      <c r="E121" s="138"/>
      <c r="F121" s="138"/>
      <c r="G121" s="138"/>
      <c r="H121" s="76">
        <v>307399.34000000003</v>
      </c>
      <c r="I121" s="76">
        <v>89590.69</v>
      </c>
      <c r="J121" s="76">
        <v>56216.08</v>
      </c>
      <c r="K121" s="76">
        <v>59466.31</v>
      </c>
      <c r="L121" s="76">
        <v>102126.26</v>
      </c>
    </row>
    <row r="122" spans="1:12" ht="14.25" hidden="1" customHeight="1" x14ac:dyDescent="0.2">
      <c r="A122" s="52" t="s">
        <v>267</v>
      </c>
      <c r="B122" s="123" t="s">
        <v>269</v>
      </c>
      <c r="C122" s="138"/>
      <c r="D122" s="138"/>
      <c r="E122" s="138"/>
      <c r="F122" s="138"/>
      <c r="G122" s="138"/>
      <c r="H122" s="76">
        <v>127640.78</v>
      </c>
      <c r="I122" s="76">
        <v>37200.550000000003</v>
      </c>
      <c r="J122" s="76">
        <v>23342.48</v>
      </c>
      <c r="K122" s="76">
        <v>24692.07</v>
      </c>
      <c r="L122" s="76">
        <v>42405.68</v>
      </c>
    </row>
    <row r="123" spans="1:12" ht="14.25" customHeight="1" x14ac:dyDescent="0.2">
      <c r="A123" s="52"/>
      <c r="B123" s="124" t="s">
        <v>1</v>
      </c>
      <c r="C123" s="124"/>
      <c r="D123" s="124"/>
      <c r="E123" s="124"/>
      <c r="F123" s="124"/>
      <c r="G123" s="124"/>
      <c r="H123" s="76"/>
      <c r="I123" s="76"/>
      <c r="J123" s="76"/>
      <c r="K123" s="76"/>
      <c r="L123" s="76"/>
    </row>
    <row r="124" spans="1:12" ht="14.25" customHeight="1" x14ac:dyDescent="0.2">
      <c r="A124" s="52" t="s">
        <v>266</v>
      </c>
      <c r="B124" s="124" t="s">
        <v>295</v>
      </c>
      <c r="C124" s="124"/>
      <c r="D124" s="124"/>
      <c r="E124" s="124"/>
      <c r="F124" s="124"/>
      <c r="G124" s="124"/>
      <c r="H124" s="76">
        <v>307399.34000000003</v>
      </c>
      <c r="I124" s="76">
        <v>89590.69</v>
      </c>
      <c r="J124" s="76">
        <v>56216.08</v>
      </c>
      <c r="K124" s="76">
        <v>59466.31</v>
      </c>
      <c r="L124" s="76">
        <v>102126.26</v>
      </c>
    </row>
    <row r="125" spans="1:12" ht="14.25" customHeight="1" x14ac:dyDescent="0.2">
      <c r="A125" s="52" t="s">
        <v>267</v>
      </c>
      <c r="B125" s="124" t="s">
        <v>296</v>
      </c>
      <c r="C125" s="124"/>
      <c r="D125" s="124"/>
      <c r="E125" s="124"/>
      <c r="F125" s="124"/>
      <c r="G125" s="124"/>
      <c r="H125" s="76">
        <v>127640.78</v>
      </c>
      <c r="I125" s="76">
        <v>37200.550000000003</v>
      </c>
      <c r="J125" s="76">
        <v>23342.48</v>
      </c>
      <c r="K125" s="76">
        <v>24692.07</v>
      </c>
      <c r="L125" s="76">
        <v>42405.68</v>
      </c>
    </row>
    <row r="126" spans="1:12" ht="16.5" customHeight="1" x14ac:dyDescent="0.2">
      <c r="A126" s="53" t="s">
        <v>221</v>
      </c>
      <c r="B126" s="125" t="s">
        <v>222</v>
      </c>
      <c r="C126" s="125"/>
      <c r="D126" s="125"/>
      <c r="E126" s="125"/>
      <c r="F126" s="125"/>
      <c r="G126" s="125"/>
      <c r="H126" s="76">
        <v>97853.96</v>
      </c>
      <c r="I126" s="76">
        <v>22725.33</v>
      </c>
      <c r="J126" s="76">
        <v>26378.7</v>
      </c>
      <c r="K126" s="76">
        <v>24314.959999999999</v>
      </c>
      <c r="L126" s="76">
        <v>24434.97</v>
      </c>
    </row>
    <row r="127" spans="1:12" ht="32.25" customHeight="1" x14ac:dyDescent="0.2">
      <c r="A127" s="53" t="s">
        <v>223</v>
      </c>
      <c r="B127" s="125" t="s">
        <v>224</v>
      </c>
      <c r="C127" s="125"/>
      <c r="D127" s="125"/>
      <c r="E127" s="125"/>
      <c r="F127" s="125"/>
      <c r="G127" s="125"/>
      <c r="H127" s="76">
        <v>9680.25</v>
      </c>
      <c r="I127" s="76">
        <v>8796.4500000000007</v>
      </c>
      <c r="J127" s="76">
        <v>294.60000000000002</v>
      </c>
      <c r="K127" s="76">
        <v>294.60000000000002</v>
      </c>
      <c r="L127" s="76">
        <v>294.60000000000002</v>
      </c>
    </row>
    <row r="128" spans="1:12" ht="14.25" customHeight="1" x14ac:dyDescent="0.2">
      <c r="A128" s="22"/>
      <c r="B128" s="121" t="s">
        <v>1</v>
      </c>
      <c r="C128" s="122"/>
      <c r="D128" s="122"/>
      <c r="E128" s="122"/>
      <c r="F128" s="122"/>
      <c r="G128" s="122"/>
      <c r="H128" s="77"/>
      <c r="I128" s="77"/>
      <c r="J128" s="77"/>
      <c r="K128" s="77"/>
      <c r="L128" s="77"/>
    </row>
    <row r="129" spans="1:17" ht="14.25" customHeight="1" x14ac:dyDescent="0.2">
      <c r="A129" s="52" t="s">
        <v>225</v>
      </c>
      <c r="B129" s="123" t="s">
        <v>226</v>
      </c>
      <c r="C129" s="123"/>
      <c r="D129" s="123"/>
      <c r="E129" s="123"/>
      <c r="F129" s="123"/>
      <c r="G129" s="123"/>
      <c r="H129" s="76">
        <v>0</v>
      </c>
      <c r="I129" s="76">
        <v>0</v>
      </c>
      <c r="J129" s="76">
        <v>0</v>
      </c>
      <c r="K129" s="76">
        <v>0</v>
      </c>
      <c r="L129" s="76">
        <v>0</v>
      </c>
    </row>
    <row r="130" spans="1:17" ht="14.25" customHeight="1" x14ac:dyDescent="0.2">
      <c r="A130" s="52" t="s">
        <v>227</v>
      </c>
      <c r="B130" s="123" t="s">
        <v>228</v>
      </c>
      <c r="C130" s="123"/>
      <c r="D130" s="123"/>
      <c r="E130" s="123"/>
      <c r="F130" s="123"/>
      <c r="G130" s="123"/>
      <c r="H130" s="76">
        <v>0</v>
      </c>
      <c r="I130" s="76">
        <v>0</v>
      </c>
      <c r="J130" s="76">
        <v>0</v>
      </c>
      <c r="K130" s="76">
        <v>0</v>
      </c>
      <c r="L130" s="76">
        <v>0</v>
      </c>
    </row>
    <row r="131" spans="1:17" ht="14.25" customHeight="1" x14ac:dyDescent="0.2">
      <c r="A131" s="52" t="s">
        <v>229</v>
      </c>
      <c r="B131" s="123" t="s">
        <v>230</v>
      </c>
      <c r="C131" s="123"/>
      <c r="D131" s="123"/>
      <c r="E131" s="123"/>
      <c r="F131" s="123"/>
      <c r="G131" s="123"/>
      <c r="H131" s="76">
        <v>0</v>
      </c>
      <c r="I131" s="76">
        <v>0</v>
      </c>
      <c r="J131" s="76">
        <v>0</v>
      </c>
      <c r="K131" s="76">
        <v>0</v>
      </c>
      <c r="L131" s="76">
        <v>0</v>
      </c>
    </row>
    <row r="132" spans="1:17" ht="14.25" customHeight="1" x14ac:dyDescent="0.2">
      <c r="A132" s="52" t="s">
        <v>231</v>
      </c>
      <c r="B132" s="123" t="s">
        <v>232</v>
      </c>
      <c r="C132" s="123"/>
      <c r="D132" s="123"/>
      <c r="E132" s="123"/>
      <c r="F132" s="123"/>
      <c r="G132" s="123"/>
      <c r="H132" s="76">
        <v>1151.04</v>
      </c>
      <c r="I132" s="76">
        <v>287.76</v>
      </c>
      <c r="J132" s="76">
        <v>287.76</v>
      </c>
      <c r="K132" s="76">
        <v>287.76</v>
      </c>
      <c r="L132" s="76">
        <v>287.76</v>
      </c>
    </row>
    <row r="133" spans="1:17" ht="14.25" customHeight="1" x14ac:dyDescent="0.2">
      <c r="A133" s="52" t="s">
        <v>233</v>
      </c>
      <c r="B133" s="123" t="s">
        <v>237</v>
      </c>
      <c r="C133" s="123"/>
      <c r="D133" s="123"/>
      <c r="E133" s="123"/>
      <c r="F133" s="123"/>
      <c r="G133" s="123"/>
      <c r="H133" s="74">
        <v>0</v>
      </c>
      <c r="I133" s="76">
        <v>0</v>
      </c>
      <c r="J133" s="76">
        <v>0</v>
      </c>
      <c r="K133" s="76">
        <v>0</v>
      </c>
      <c r="L133" s="76">
        <v>0</v>
      </c>
      <c r="M133" s="57"/>
      <c r="N133" s="58"/>
      <c r="O133" s="58"/>
      <c r="P133" s="58"/>
      <c r="Q133" s="58"/>
    </row>
    <row r="134" spans="1:17" ht="14.25" customHeight="1" x14ac:dyDescent="0.2">
      <c r="A134" s="52" t="s">
        <v>234</v>
      </c>
      <c r="B134" s="123" t="s">
        <v>279</v>
      </c>
      <c r="C134" s="123"/>
      <c r="D134" s="123"/>
      <c r="E134" s="123"/>
      <c r="F134" s="123"/>
      <c r="G134" s="123"/>
      <c r="H134" s="76">
        <v>27.36</v>
      </c>
      <c r="I134" s="76">
        <v>6.84</v>
      </c>
      <c r="J134" s="76">
        <v>6.84</v>
      </c>
      <c r="K134" s="76">
        <v>6.84</v>
      </c>
      <c r="L134" s="76">
        <v>6.84</v>
      </c>
    </row>
    <row r="135" spans="1:17" ht="14.25" customHeight="1" x14ac:dyDescent="0.2">
      <c r="A135" s="52"/>
      <c r="B135" s="124" t="s">
        <v>1</v>
      </c>
      <c r="C135" s="124"/>
      <c r="D135" s="124"/>
      <c r="E135" s="124"/>
      <c r="F135" s="124"/>
      <c r="G135" s="124"/>
      <c r="H135" s="76"/>
      <c r="I135" s="76"/>
      <c r="J135" s="76"/>
      <c r="K135" s="76"/>
      <c r="L135" s="76"/>
    </row>
    <row r="136" spans="1:17" ht="16.5" customHeight="1" x14ac:dyDescent="0.2">
      <c r="A136" s="52"/>
      <c r="B136" s="124" t="s">
        <v>285</v>
      </c>
      <c r="C136" s="124"/>
      <c r="D136" s="124"/>
      <c r="E136" s="124"/>
      <c r="F136" s="124"/>
      <c r="G136" s="124"/>
      <c r="H136" s="76">
        <v>27.36</v>
      </c>
      <c r="I136" s="76">
        <v>6.84</v>
      </c>
      <c r="J136" s="76">
        <v>6.84</v>
      </c>
      <c r="K136" s="76">
        <v>6.84</v>
      </c>
      <c r="L136" s="76">
        <v>6.84</v>
      </c>
    </row>
    <row r="137" spans="1:17" ht="18" customHeight="1" x14ac:dyDescent="0.2">
      <c r="A137" s="52" t="s">
        <v>271</v>
      </c>
      <c r="B137" s="123" t="s">
        <v>272</v>
      </c>
      <c r="C137" s="123"/>
      <c r="D137" s="123"/>
      <c r="E137" s="123"/>
      <c r="F137" s="123"/>
      <c r="G137" s="123"/>
      <c r="H137" s="76">
        <v>8501.85</v>
      </c>
      <c r="I137" s="76">
        <v>8501.85</v>
      </c>
      <c r="J137" s="76">
        <v>0</v>
      </c>
      <c r="K137" s="76">
        <v>0</v>
      </c>
      <c r="L137" s="76">
        <v>0</v>
      </c>
    </row>
    <row r="138" spans="1:17" ht="42.75" customHeight="1" x14ac:dyDescent="0.2">
      <c r="A138" s="53" t="s">
        <v>235</v>
      </c>
      <c r="B138" s="125" t="s">
        <v>236</v>
      </c>
      <c r="C138" s="125"/>
      <c r="D138" s="125"/>
      <c r="E138" s="125"/>
      <c r="F138" s="125"/>
      <c r="G138" s="125"/>
      <c r="H138" s="76">
        <v>1543659.71</v>
      </c>
      <c r="I138" s="76">
        <v>466371.93</v>
      </c>
      <c r="J138" s="76">
        <v>328445.64</v>
      </c>
      <c r="K138" s="76">
        <v>328445.64</v>
      </c>
      <c r="L138" s="76">
        <v>420396.5</v>
      </c>
    </row>
    <row r="139" spans="1:17" ht="18" customHeight="1" x14ac:dyDescent="0.2">
      <c r="A139" s="52" t="s">
        <v>318</v>
      </c>
      <c r="B139" s="123" t="s">
        <v>320</v>
      </c>
      <c r="C139" s="123"/>
      <c r="D139" s="123"/>
      <c r="E139" s="123"/>
      <c r="F139" s="123"/>
      <c r="G139" s="123"/>
      <c r="H139" s="76">
        <v>1543659.71</v>
      </c>
      <c r="I139" s="76">
        <v>466371.93</v>
      </c>
      <c r="J139" s="76">
        <v>328445.64</v>
      </c>
      <c r="K139" s="76">
        <v>328445.64</v>
      </c>
      <c r="L139" s="76">
        <v>420396.5</v>
      </c>
    </row>
    <row r="140" spans="1:17" ht="18" customHeight="1" x14ac:dyDescent="0.2">
      <c r="A140" s="52" t="s">
        <v>319</v>
      </c>
      <c r="B140" s="123" t="s">
        <v>321</v>
      </c>
      <c r="C140" s="123"/>
      <c r="D140" s="123"/>
      <c r="E140" s="123"/>
      <c r="F140" s="123"/>
      <c r="G140" s="123"/>
      <c r="H140" s="76">
        <v>0</v>
      </c>
      <c r="I140" s="76">
        <v>0</v>
      </c>
      <c r="J140" s="76">
        <v>0</v>
      </c>
      <c r="K140" s="76">
        <v>0</v>
      </c>
      <c r="L140" s="76">
        <v>0</v>
      </c>
    </row>
    <row r="141" spans="1:17" ht="14.25" customHeight="1" x14ac:dyDescent="0.2">
      <c r="A141" s="70"/>
      <c r="B141" s="33"/>
      <c r="C141" s="33"/>
      <c r="D141" s="33"/>
      <c r="E141" s="33"/>
      <c r="F141" s="33"/>
      <c r="G141" s="33"/>
      <c r="H141" s="70"/>
      <c r="I141" s="70"/>
      <c r="J141" s="70"/>
      <c r="K141" s="70"/>
      <c r="L141" s="70"/>
    </row>
    <row r="142" spans="1:17" ht="14.25" customHeight="1" x14ac:dyDescent="0.2">
      <c r="A142" s="70"/>
      <c r="B142" s="33"/>
      <c r="C142" s="33"/>
      <c r="D142" s="33"/>
      <c r="E142" s="33"/>
      <c r="F142" s="33"/>
      <c r="G142" s="33"/>
      <c r="H142" s="70"/>
      <c r="I142" s="70"/>
      <c r="J142" s="70"/>
      <c r="K142" s="70"/>
      <c r="L142" s="70"/>
    </row>
    <row r="143" spans="1:17" ht="14.25" customHeight="1" x14ac:dyDescent="0.2">
      <c r="B143" s="151" t="s">
        <v>323</v>
      </c>
      <c r="C143" s="151"/>
      <c r="D143" s="151"/>
      <c r="E143" s="151"/>
      <c r="F143" s="151"/>
      <c r="G143" s="54"/>
      <c r="H143" s="71"/>
      <c r="I143" s="149"/>
      <c r="J143" s="149"/>
      <c r="K143" s="149"/>
      <c r="L143" s="72"/>
    </row>
    <row r="144" spans="1:17" ht="14.25" customHeight="1" x14ac:dyDescent="0.2">
      <c r="A144" s="54"/>
      <c r="B144" s="54"/>
      <c r="C144" s="54"/>
      <c r="D144" s="54"/>
      <c r="E144" s="54"/>
      <c r="F144" s="54"/>
      <c r="G144" s="54"/>
      <c r="H144" s="71"/>
      <c r="I144" s="82"/>
      <c r="J144" s="82"/>
      <c r="K144" s="82"/>
      <c r="L144" s="72"/>
    </row>
    <row r="145" spans="1:12" ht="14.25" customHeight="1" x14ac:dyDescent="0.2">
      <c r="B145" s="120" t="s">
        <v>324</v>
      </c>
      <c r="C145" s="120"/>
      <c r="D145" s="120"/>
      <c r="E145" s="120"/>
      <c r="F145" s="120"/>
      <c r="G145" s="70"/>
      <c r="H145" s="70"/>
      <c r="I145" s="120"/>
      <c r="J145" s="150"/>
      <c r="K145" s="150"/>
      <c r="L145" s="70"/>
    </row>
    <row r="146" spans="1:12" ht="14.25" customHeight="1" x14ac:dyDescent="0.2">
      <c r="A146" s="81"/>
      <c r="B146" s="54"/>
      <c r="C146" s="54"/>
      <c r="D146" s="54"/>
      <c r="E146" s="54"/>
      <c r="F146" s="54"/>
      <c r="G146" s="70"/>
      <c r="H146" s="70"/>
      <c r="I146" s="81"/>
      <c r="J146" s="30"/>
      <c r="K146" s="30"/>
      <c r="L146" s="70"/>
    </row>
    <row r="147" spans="1:12" ht="14.25" customHeight="1" x14ac:dyDescent="0.2">
      <c r="B147" s="120" t="s">
        <v>156</v>
      </c>
      <c r="C147" s="120"/>
      <c r="D147" s="120"/>
      <c r="E147" s="120"/>
      <c r="F147" s="120"/>
      <c r="G147" s="70"/>
      <c r="H147" s="70"/>
      <c r="I147" s="120"/>
      <c r="J147" s="120"/>
      <c r="K147" s="120"/>
      <c r="L147" s="70"/>
    </row>
    <row r="148" spans="1:12" ht="14.25" customHeight="1" x14ac:dyDescent="0.2">
      <c r="A148" s="70"/>
      <c r="B148" s="73"/>
      <c r="C148" s="73"/>
      <c r="D148" s="73"/>
      <c r="E148" s="73"/>
      <c r="F148" s="73"/>
      <c r="G148" s="70"/>
      <c r="H148" s="73"/>
      <c r="I148" s="70"/>
      <c r="J148" s="73"/>
      <c r="K148" s="73"/>
      <c r="L148" s="73"/>
    </row>
    <row r="149" spans="1:12" ht="14.25" customHeight="1" x14ac:dyDescent="0.2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</row>
  </sheetData>
  <mergeCells count="144">
    <mergeCell ref="B35:G35"/>
    <mergeCell ref="B104:G104"/>
    <mergeCell ref="B92:G92"/>
    <mergeCell ref="B30:G30"/>
    <mergeCell ref="B98:G98"/>
    <mergeCell ref="B97:G97"/>
    <mergeCell ref="B93:G93"/>
    <mergeCell ref="B94:G94"/>
    <mergeCell ref="I145:K145"/>
    <mergeCell ref="B70:G70"/>
    <mergeCell ref="B71:G71"/>
    <mergeCell ref="B63:G63"/>
    <mergeCell ref="B64:G64"/>
    <mergeCell ref="B49:G49"/>
    <mergeCell ref="B101:G101"/>
    <mergeCell ref="B51:G51"/>
    <mergeCell ref="B100:G100"/>
    <mergeCell ref="B99:G99"/>
    <mergeCell ref="B107:G107"/>
    <mergeCell ref="B112:G112"/>
    <mergeCell ref="B143:F143"/>
    <mergeCell ref="B110:G110"/>
    <mergeCell ref="B138:G138"/>
    <mergeCell ref="B136:G136"/>
    <mergeCell ref="B135:G135"/>
    <mergeCell ref="B132:G132"/>
    <mergeCell ref="B134:G134"/>
    <mergeCell ref="B145:F145"/>
    <mergeCell ref="B139:G139"/>
    <mergeCell ref="B140:G140"/>
    <mergeCell ref="I147:K147"/>
    <mergeCell ref="B32:G32"/>
    <mergeCell ref="B34:G34"/>
    <mergeCell ref="I143:K143"/>
    <mergeCell ref="B20:G20"/>
    <mergeCell ref="B27:G27"/>
    <mergeCell ref="B33:G33"/>
    <mergeCell ref="B60:G60"/>
    <mergeCell ref="B59:G59"/>
    <mergeCell ref="B69:G69"/>
    <mergeCell ref="B129:G129"/>
    <mergeCell ref="B86:G86"/>
    <mergeCell ref="B87:G87"/>
    <mergeCell ref="B105:G105"/>
    <mergeCell ref="B125:G125"/>
    <mergeCell ref="B130:G130"/>
    <mergeCell ref="B131:G131"/>
    <mergeCell ref="B124:G124"/>
    <mergeCell ref="B116:G116"/>
    <mergeCell ref="B111:G111"/>
    <mergeCell ref="B108:G108"/>
    <mergeCell ref="B109:G109"/>
    <mergeCell ref="B115:G115"/>
    <mergeCell ref="B106:G106"/>
    <mergeCell ref="A17:A18"/>
    <mergeCell ref="B25:G25"/>
    <mergeCell ref="B26:G26"/>
    <mergeCell ref="B31:G31"/>
    <mergeCell ref="B29:G29"/>
    <mergeCell ref="B28:G28"/>
    <mergeCell ref="B21:G21"/>
    <mergeCell ref="B23:G23"/>
    <mergeCell ref="A13:C13"/>
    <mergeCell ref="A11:C11"/>
    <mergeCell ref="A12:C12"/>
    <mergeCell ref="A9:C9"/>
    <mergeCell ref="I17:L17"/>
    <mergeCell ref="B137:G137"/>
    <mergeCell ref="B36:G36"/>
    <mergeCell ref="B22:G22"/>
    <mergeCell ref="B19:G19"/>
    <mergeCell ref="B37:G37"/>
    <mergeCell ref="B90:G90"/>
    <mergeCell ref="B66:G66"/>
    <mergeCell ref="B52:G52"/>
    <mergeCell ref="B89:G89"/>
    <mergeCell ref="B88:G88"/>
    <mergeCell ref="B133:G133"/>
    <mergeCell ref="B120:G120"/>
    <mergeCell ref="B121:G121"/>
    <mergeCell ref="B122:G122"/>
    <mergeCell ref="B91:G91"/>
    <mergeCell ref="B96:G96"/>
    <mergeCell ref="B95:G95"/>
    <mergeCell ref="B126:G126"/>
    <mergeCell ref="B127:G127"/>
    <mergeCell ref="B128:G128"/>
    <mergeCell ref="A4:D4"/>
    <mergeCell ref="A6:D6"/>
    <mergeCell ref="A7:C7"/>
    <mergeCell ref="A8:C8"/>
    <mergeCell ref="A10:C10"/>
    <mergeCell ref="B62:G62"/>
    <mergeCell ref="A14:C14"/>
    <mergeCell ref="B43:G43"/>
    <mergeCell ref="B44:G44"/>
    <mergeCell ref="B45:G45"/>
    <mergeCell ref="B17:G18"/>
    <mergeCell ref="B50:G50"/>
    <mergeCell ref="B57:G57"/>
    <mergeCell ref="B61:G61"/>
    <mergeCell ref="B24:G24"/>
    <mergeCell ref="B42:G42"/>
    <mergeCell ref="B40:G40"/>
    <mergeCell ref="B54:G54"/>
    <mergeCell ref="B55:G55"/>
    <mergeCell ref="B46:G46"/>
    <mergeCell ref="B47:G47"/>
    <mergeCell ref="B48:G48"/>
    <mergeCell ref="B58:G58"/>
    <mergeCell ref="B56:G56"/>
    <mergeCell ref="A2:L2"/>
    <mergeCell ref="B85:G85"/>
    <mergeCell ref="B73:G73"/>
    <mergeCell ref="B74:G74"/>
    <mergeCell ref="B75:G75"/>
    <mergeCell ref="B84:G84"/>
    <mergeCell ref="B65:G65"/>
    <mergeCell ref="B67:G67"/>
    <mergeCell ref="B68:G68"/>
    <mergeCell ref="H17:H18"/>
    <mergeCell ref="B39:G39"/>
    <mergeCell ref="B82:G82"/>
    <mergeCell ref="B83:G83"/>
    <mergeCell ref="B80:G80"/>
    <mergeCell ref="B81:G81"/>
    <mergeCell ref="B53:G53"/>
    <mergeCell ref="B41:G41"/>
    <mergeCell ref="B76:G76"/>
    <mergeCell ref="B77:G77"/>
    <mergeCell ref="B78:G78"/>
    <mergeCell ref="A3:L3"/>
    <mergeCell ref="B72:G72"/>
    <mergeCell ref="B38:G38"/>
    <mergeCell ref="B79:G79"/>
    <mergeCell ref="B147:F147"/>
    <mergeCell ref="B102:G102"/>
    <mergeCell ref="B118:G118"/>
    <mergeCell ref="B123:G123"/>
    <mergeCell ref="B113:G113"/>
    <mergeCell ref="B117:G117"/>
    <mergeCell ref="B119:G119"/>
    <mergeCell ref="B103:G103"/>
    <mergeCell ref="B114:G114"/>
  </mergeCells>
  <phoneticPr fontId="3" type="noConversion"/>
  <printOptions horizontalCentered="1"/>
  <pageMargins left="0.23622047244094491" right="0.15748031496062992" top="0.27559055118110237" bottom="0.15748031496062992" header="0.15748031496062992" footer="0.1968503937007874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Лист2</vt:lpstr>
      <vt:lpstr>Лист3</vt:lpstr>
      <vt:lpstr>Лист3!Заголовки_для_печати</vt:lpstr>
      <vt:lpstr>Лист2!Область_печати</vt:lpstr>
      <vt:lpstr>Лист3!Область_печати</vt:lpstr>
    </vt:vector>
  </TitlesOfParts>
  <Company>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2017-02-20T08:38:22Z</cp:lastPrinted>
  <dcterms:created xsi:type="dcterms:W3CDTF">2009-02-26T12:20:33Z</dcterms:created>
  <dcterms:modified xsi:type="dcterms:W3CDTF">2021-06-23T17:05:44Z</dcterms:modified>
</cp:coreProperties>
</file>